
<file path=[Content_Types].xml><?xml version="1.0" encoding="utf-8"?>
<Types xmlns="http://schemas.openxmlformats.org/package/2006/content-types">
  <Default Extension="bin" ContentType="application/vnd.openxmlformats-officedocument.spreadsheetml.printerSettings"/>
  <Default Extension="gif" ContentType="image/gi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110"/>
  <workbookPr updateLinks="never" codeName="ThisWorkbook"/>
  <mc:AlternateContent xmlns:mc="http://schemas.openxmlformats.org/markup-compatibility/2006">
    <mc:Choice Requires="x15">
      <x15ac:absPath xmlns:x15ac="http://schemas.microsoft.com/office/spreadsheetml/2010/11/ac" url="/Users/janzacek/ANTARES/CENÍKY/2024/WEB/"/>
    </mc:Choice>
  </mc:AlternateContent>
  <xr:revisionPtr revIDLastSave="0" documentId="8_{7AD0A897-99C3-0348-A8AD-8149E0B1D997}" xr6:coauthVersionLast="47" xr6:coauthVersionMax="47" xr10:uidLastSave="{00000000-0000-0000-0000-000000000000}"/>
  <bookViews>
    <workbookView xWindow="0" yWindow="500" windowWidth="24800" windowHeight="14860" tabRatio="949" xr2:uid="{00000000-000D-0000-FFFF-FFFF00000000}"/>
  </bookViews>
  <sheets>
    <sheet name="titul" sheetId="1" r:id="rId1"/>
    <sheet name="obsah 1" sheetId="2" r:id="rId2"/>
    <sheet name="obsah 2" sheetId="3" r:id="rId3"/>
    <sheet name="strana 1" sheetId="5" r:id="rId4"/>
    <sheet name="strana 2" sheetId="6" r:id="rId5"/>
    <sheet name="strana 3" sheetId="7" r:id="rId6"/>
    <sheet name="strana 4" sheetId="13" r:id="rId7"/>
    <sheet name="strana 5" sheetId="14" r:id="rId8"/>
    <sheet name="strana 6" sheetId="18" r:id="rId9"/>
    <sheet name="strana 7" sheetId="20" r:id="rId10"/>
    <sheet name="strana 8" sheetId="21" r:id="rId11"/>
    <sheet name="strana 9" sheetId="22" r:id="rId12"/>
    <sheet name="strana 10" sheetId="23" r:id="rId13"/>
    <sheet name="strana 11" sheetId="24" r:id="rId14"/>
    <sheet name="strana 12" sheetId="25" r:id="rId15"/>
    <sheet name="strana 13" sheetId="27" r:id="rId16"/>
    <sheet name="strana 14" sheetId="29" r:id="rId17"/>
    <sheet name="strana 15" sheetId="30" r:id="rId18"/>
    <sheet name="strana 16" sheetId="31" r:id="rId19"/>
    <sheet name="strana 17" sheetId="32" r:id="rId20"/>
    <sheet name="strana 18" sheetId="33" r:id="rId21"/>
    <sheet name="strana 19" sheetId="34" r:id="rId22"/>
    <sheet name="strana 20" sheetId="35" r:id="rId23"/>
    <sheet name="strana 21" sheetId="36" r:id="rId24"/>
    <sheet name="strana 22" sheetId="37" r:id="rId25"/>
    <sheet name="strana 23" sheetId="38" r:id="rId26"/>
    <sheet name="strana 24" sheetId="41" r:id="rId27"/>
    <sheet name="strana 25" sheetId="42" r:id="rId28"/>
    <sheet name="strana 26" sheetId="43" r:id="rId29"/>
    <sheet name="strana 27" sheetId="44" r:id="rId30"/>
    <sheet name="strana 28" sheetId="47" r:id="rId31"/>
    <sheet name="strana 29" sheetId="48" r:id="rId32"/>
    <sheet name="strana 30" sheetId="104" r:id="rId33"/>
    <sheet name="strana 31" sheetId="105" r:id="rId34"/>
    <sheet name="strana 32" sheetId="51" r:id="rId35"/>
    <sheet name="strana 33" sheetId="52" r:id="rId36"/>
    <sheet name="strana 34" sheetId="98" r:id="rId37"/>
    <sheet name="strana 35" sheetId="53" r:id="rId38"/>
    <sheet name="strana 36" sheetId="54" r:id="rId39"/>
    <sheet name="strana 37" sheetId="55" r:id="rId40"/>
    <sheet name="strana 38" sheetId="56" r:id="rId41"/>
    <sheet name="strana 40" sheetId="57" r:id="rId42"/>
    <sheet name="strana 41" sheetId="109" r:id="rId43"/>
    <sheet name="strana 42" sheetId="110" r:id="rId44"/>
    <sheet name="strana 43" sheetId="59" r:id="rId45"/>
    <sheet name="strana 44" sheetId="108" r:id="rId46"/>
    <sheet name="strana 45" sheetId="103" r:id="rId47"/>
    <sheet name="strana 46" sheetId="71" r:id="rId48"/>
    <sheet name="strana 47" sheetId="74" r:id="rId49"/>
    <sheet name="strana 48" sheetId="75" r:id="rId50"/>
    <sheet name="strana 49" sheetId="76" r:id="rId51"/>
    <sheet name="strana 50" sheetId="80" r:id="rId52"/>
    <sheet name="strana 51" sheetId="84" r:id="rId53"/>
    <sheet name="strana 52" sheetId="113" r:id="rId54"/>
    <sheet name="strana 53" sheetId="114" r:id="rId55"/>
    <sheet name="strana 54" sheetId="85" r:id="rId56"/>
    <sheet name="strana 55" sheetId="86" r:id="rId57"/>
    <sheet name="strana 56" sheetId="87" r:id="rId58"/>
    <sheet name="strana 57" sheetId="88" r:id="rId59"/>
    <sheet name="strana 58" sheetId="89" r:id="rId60"/>
    <sheet name="strana 59" sheetId="106" r:id="rId61"/>
    <sheet name="strana 60" sheetId="92" r:id="rId62"/>
    <sheet name="strana 61" sheetId="112" r:id="rId63"/>
  </sheets>
  <definedNames>
    <definedName name="_xlnm._FilterDatabase" localSheetId="55" hidden="1">'strana 54'!$A$2:$N$26</definedName>
    <definedName name="_xlnm.Print_Area" localSheetId="1">'obsah 1'!$A$1:$H$58</definedName>
    <definedName name="_xlnm.Print_Area" localSheetId="2">'obsah 2'!$A$1:$H$51</definedName>
    <definedName name="_xlnm.Print_Area" localSheetId="3">'strana 1'!$A$1:$I$61</definedName>
    <definedName name="_xlnm.Print_Area" localSheetId="12">'strana 10'!$A$1:$I$61</definedName>
    <definedName name="_xlnm.Print_Area" localSheetId="13">'strana 11'!$A$1:$I$38</definedName>
    <definedName name="_xlnm.Print_Area" localSheetId="14">'strana 12'!$A$1:$I$62</definedName>
    <definedName name="_xlnm.Print_Area" localSheetId="15">'strana 13'!$A$1:$I$61</definedName>
    <definedName name="_xlnm.Print_Area" localSheetId="16">'strana 14'!$A$1:$I$61</definedName>
    <definedName name="_xlnm.Print_Area" localSheetId="17">'strana 15'!$A$1:$J$61</definedName>
    <definedName name="_xlnm.Print_Area" localSheetId="18">'strana 16'!$A$1:$I$61</definedName>
    <definedName name="_xlnm.Print_Area" localSheetId="19">'strana 17'!$A$1:$I$61</definedName>
    <definedName name="_xlnm.Print_Area" localSheetId="20">'strana 18'!$A$1:$I$61</definedName>
    <definedName name="_xlnm.Print_Area" localSheetId="21">'strana 19'!$A$1:$I$61</definedName>
    <definedName name="_xlnm.Print_Area" localSheetId="4">'strana 2'!$A$1:$I$61</definedName>
    <definedName name="_xlnm.Print_Area" localSheetId="22">'strana 20'!$A$1:$I$61</definedName>
    <definedName name="_xlnm.Print_Area" localSheetId="23">'strana 21'!$A$1:$I$60</definedName>
    <definedName name="_xlnm.Print_Area" localSheetId="24">'strana 22'!$A$1:$I$62</definedName>
    <definedName name="_xlnm.Print_Area" localSheetId="25">'strana 23'!$A$1:$I$55</definedName>
    <definedName name="_xlnm.Print_Area" localSheetId="26">'strana 24'!$A$1:$I$64</definedName>
    <definedName name="_xlnm.Print_Area" localSheetId="27">'strana 25'!$A$1:$I$61</definedName>
    <definedName name="_xlnm.Print_Area" localSheetId="28">'strana 26'!$A$1:$W$61</definedName>
    <definedName name="_xlnm.Print_Area" localSheetId="29">'strana 27'!$A$1:$Y$60</definedName>
    <definedName name="_xlnm.Print_Area" localSheetId="30">'strana 28'!$A$1:$I$60</definedName>
    <definedName name="_xlnm.Print_Area" localSheetId="31">'strana 29'!$A$1:$I$59</definedName>
    <definedName name="_xlnm.Print_Area" localSheetId="5">'strana 3'!$A$1:$Z$62</definedName>
    <definedName name="_xlnm.Print_Area" localSheetId="32">'strana 30'!$A$1:$I$61</definedName>
    <definedName name="_xlnm.Print_Area" localSheetId="33">'strana 31'!$A$1:$I$53</definedName>
    <definedName name="_xlnm.Print_Area" localSheetId="34">'strana 32'!$A$1:$I$62</definedName>
    <definedName name="_xlnm.Print_Area" localSheetId="35">'strana 33'!$A$1:$I$61</definedName>
    <definedName name="_xlnm.Print_Area" localSheetId="36">'strana 34'!$A$1:$I$60</definedName>
    <definedName name="_xlnm.Print_Area" localSheetId="37">'strana 35'!$A$1:$I$52</definedName>
    <definedName name="_xlnm.Print_Area" localSheetId="38">'strana 36'!$A$1:$I$60</definedName>
    <definedName name="_xlnm.Print_Area" localSheetId="39">'strana 37'!$A$1:$I$60</definedName>
    <definedName name="_xlnm.Print_Area" localSheetId="40">'strana 38'!$A$1:$I$59</definedName>
    <definedName name="_xlnm.Print_Area" localSheetId="6">'strana 4'!$A$1:$I$63</definedName>
    <definedName name="_xlnm.Print_Area" localSheetId="41">'strana 40'!$A$1:$I$60</definedName>
    <definedName name="_xlnm.Print_Area" localSheetId="42">'strana 41'!$A$1:$I$62</definedName>
    <definedName name="_xlnm.Print_Area" localSheetId="43">'strana 42'!$A$1:$I$59</definedName>
    <definedName name="_xlnm.Print_Area" localSheetId="44">'strana 43'!$A$1:$I$60</definedName>
    <definedName name="_xlnm.Print_Area" localSheetId="45">'strana 44'!$A$1:$I$63</definedName>
    <definedName name="_xlnm.Print_Area" localSheetId="46">'strana 45'!$A$1:$I$62</definedName>
    <definedName name="_xlnm.Print_Area" localSheetId="47">'strana 46'!$A$1:$J$60</definedName>
    <definedName name="_xlnm.Print_Area" localSheetId="48">'strana 47'!$A$1:$J$61</definedName>
    <definedName name="_xlnm.Print_Area" localSheetId="49">'strana 48'!$A$1:$J$60</definedName>
    <definedName name="_xlnm.Print_Area" localSheetId="50">'strana 49'!$A$1:$J$60</definedName>
    <definedName name="_xlnm.Print_Area" localSheetId="7">'strana 5'!$A$1:$I$46</definedName>
    <definedName name="_xlnm.Print_Area" localSheetId="51">'strana 50'!$A$1:$I$60</definedName>
    <definedName name="_xlnm.Print_Area" localSheetId="52">'strana 51'!$A$1:$I$61</definedName>
    <definedName name="_xlnm.Print_Area" localSheetId="53">'strana 52'!$A$1:$I$66</definedName>
    <definedName name="_xlnm.Print_Area" localSheetId="54">'strana 53'!$A$1:$I$52</definedName>
    <definedName name="_xlnm.Print_Area" localSheetId="55">'strana 54'!$A$1:$N$42</definedName>
    <definedName name="_xlnm.Print_Area" localSheetId="56">'strana 55'!$A$1:$J$60</definedName>
    <definedName name="_xlnm.Print_Area" localSheetId="57">'strana 56'!$A$1:$J$60</definedName>
    <definedName name="_xlnm.Print_Area" localSheetId="58">'strana 57'!$A$1:$J$65</definedName>
    <definedName name="_xlnm.Print_Area" localSheetId="59">'strana 58'!$A$1:$J$54</definedName>
    <definedName name="_xlnm.Print_Area" localSheetId="60">'strana 59'!$A$1:$J$57</definedName>
    <definedName name="_xlnm.Print_Area" localSheetId="8">'strana 6'!$A$1:$I$63</definedName>
    <definedName name="_xlnm.Print_Area" localSheetId="61">'strana 60'!$A$1:$H$51</definedName>
    <definedName name="_xlnm.Print_Area" localSheetId="62">'strana 61'!$A$1:$F$67</definedName>
    <definedName name="_xlnm.Print_Area" localSheetId="9">'strana 7'!$A$1:$I$61</definedName>
    <definedName name="_xlnm.Print_Area" localSheetId="10">'strana 8'!$A$1:$I$63</definedName>
    <definedName name="_xlnm.Print_Area" localSheetId="11">'strana 9'!$A$1:$I$63</definedName>
    <definedName name="_xlnm.Print_Area" localSheetId="0">titul!$A$1:$M$48</definedName>
    <definedName name="Strana_38">'obsah 1'!$B$17</definedName>
    <definedName name="Swing">'obsah 1'!$H$18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75" i="2" l="1"/>
  <c r="I46" i="113" s="1"/>
  <c r="L74" i="2"/>
  <c r="I38" i="113" s="1"/>
  <c r="I20" i="113"/>
  <c r="F14" i="48"/>
  <c r="G14" i="48"/>
  <c r="H14" i="48"/>
  <c r="L103" i="3"/>
  <c r="L105" i="3"/>
  <c r="L107" i="3"/>
  <c r="L108" i="3"/>
  <c r="L116" i="3"/>
  <c r="L119" i="3"/>
  <c r="L130" i="3"/>
  <c r="L97" i="3"/>
  <c r="L95" i="3"/>
  <c r="L91" i="3"/>
  <c r="L88" i="3"/>
  <c r="L78" i="3"/>
  <c r="L77" i="3"/>
  <c r="L60" i="3"/>
  <c r="L68" i="3"/>
  <c r="J173" i="2"/>
  <c r="D57" i="103" s="1"/>
  <c r="J143" i="2"/>
  <c r="D10" i="14" s="1"/>
  <c r="L62" i="2"/>
  <c r="L54" i="3" s="1"/>
  <c r="L63" i="2"/>
  <c r="L55" i="3" s="1"/>
  <c r="L64" i="2"/>
  <c r="L56" i="3" s="1"/>
  <c r="L65" i="2"/>
  <c r="L57" i="3" s="1"/>
  <c r="L66" i="2"/>
  <c r="D10" i="54" s="1"/>
  <c r="L67" i="2"/>
  <c r="D40" i="27" s="1"/>
  <c r="L69" i="2"/>
  <c r="D20" i="55" s="1"/>
  <c r="L70" i="2"/>
  <c r="D15" i="13" s="1"/>
  <c r="L71" i="2"/>
  <c r="D38" i="51" s="1"/>
  <c r="L72" i="2"/>
  <c r="L64" i="3" s="1"/>
  <c r="L73" i="2"/>
  <c r="L65" i="3" s="1"/>
  <c r="J142" i="2"/>
  <c r="D35" i="98" s="1"/>
  <c r="J144" i="2"/>
  <c r="D37" i="27" s="1"/>
  <c r="J145" i="2"/>
  <c r="D13" i="13" s="1"/>
  <c r="J146" i="2"/>
  <c r="D25" i="27" s="1"/>
  <c r="J147" i="2"/>
  <c r="D32" i="53" s="1"/>
  <c r="J171" i="2"/>
  <c r="D29" i="21" s="1"/>
  <c r="J148" i="2"/>
  <c r="D52" i="21" s="1"/>
  <c r="J149" i="2"/>
  <c r="D26" i="27" s="1"/>
  <c r="J150" i="2"/>
  <c r="J151" i="2"/>
  <c r="D28" i="108" s="1"/>
  <c r="J152" i="2"/>
  <c r="E11" i="74" s="1"/>
  <c r="J156" i="2"/>
  <c r="D32" i="25" s="1"/>
  <c r="J157" i="2"/>
  <c r="D35" i="14" s="1"/>
  <c r="J158" i="2"/>
  <c r="D9" i="18" s="1"/>
  <c r="J159" i="2"/>
  <c r="D41" i="18" s="1"/>
  <c r="J160" i="2"/>
  <c r="D45" i="32" s="1"/>
  <c r="J161" i="2"/>
  <c r="F35" i="36" s="1"/>
  <c r="J162" i="2"/>
  <c r="F44" i="37" s="1"/>
  <c r="J163" i="2"/>
  <c r="F10" i="38" s="1"/>
  <c r="J164" i="2"/>
  <c r="F38" i="38" s="1"/>
  <c r="J165" i="2"/>
  <c r="D19" i="42" s="1"/>
  <c r="J166" i="2"/>
  <c r="D20" i="42" s="1"/>
  <c r="J167" i="2"/>
  <c r="D21" i="42" s="1"/>
  <c r="J168" i="2"/>
  <c r="D30" i="53" s="1"/>
  <c r="J169" i="2"/>
  <c r="D11" i="71" s="1"/>
  <c r="J170" i="2"/>
  <c r="D43" i="71" s="1"/>
  <c r="J172" i="2"/>
  <c r="D34" i="80" s="1"/>
  <c r="E26" i="88"/>
  <c r="J38" i="88"/>
  <c r="J26" i="88"/>
  <c r="A435" i="3"/>
  <c r="B435" i="3"/>
  <c r="C435" i="3"/>
  <c r="D435" i="3"/>
  <c r="I11" i="84" s="1"/>
  <c r="E435" i="3"/>
  <c r="F435" i="3"/>
  <c r="G435" i="3"/>
  <c r="D27" i="103"/>
  <c r="D321" i="3"/>
  <c r="D318" i="3"/>
  <c r="D317" i="3"/>
  <c r="H51" i="48"/>
  <c r="F51" i="48"/>
  <c r="D51" i="48"/>
  <c r="D270" i="3"/>
  <c r="I41" i="48" s="1"/>
  <c r="A258" i="3"/>
  <c r="B258" i="3"/>
  <c r="C258" i="3"/>
  <c r="D258" i="3"/>
  <c r="I53" i="47" s="1"/>
  <c r="E258" i="3"/>
  <c r="F258" i="3"/>
  <c r="G258" i="3"/>
  <c r="A257" i="3"/>
  <c r="B257" i="3"/>
  <c r="C257" i="3"/>
  <c r="D257" i="3"/>
  <c r="E257" i="3"/>
  <c r="F257" i="3"/>
  <c r="G257" i="3"/>
  <c r="D10" i="42"/>
  <c r="D9" i="42"/>
  <c r="D8" i="42"/>
  <c r="D33" i="34"/>
  <c r="D22" i="34"/>
  <c r="D51" i="21"/>
  <c r="L135" i="2"/>
  <c r="J25" i="106" s="1"/>
  <c r="L136" i="2"/>
  <c r="J36" i="106" s="1"/>
  <c r="L137" i="2"/>
  <c r="J47" i="106" s="1"/>
  <c r="L128" i="2"/>
  <c r="E3" i="106" s="1"/>
  <c r="L129" i="2"/>
  <c r="E14" i="106" s="1"/>
  <c r="L130" i="2"/>
  <c r="E25" i="106" s="1"/>
  <c r="L131" i="2"/>
  <c r="E36" i="106" s="1"/>
  <c r="L132" i="2"/>
  <c r="E47" i="106" s="1"/>
  <c r="L133" i="2"/>
  <c r="J3" i="106" s="1"/>
  <c r="L134" i="2"/>
  <c r="J14" i="106" s="1"/>
  <c r="L117" i="2"/>
  <c r="E3" i="89" s="1"/>
  <c r="L118" i="2"/>
  <c r="E13" i="89" s="1"/>
  <c r="L119" i="2"/>
  <c r="E24" i="89" s="1"/>
  <c r="L120" i="2"/>
  <c r="E35" i="89" s="1"/>
  <c r="L121" i="2"/>
  <c r="E45" i="89" s="1"/>
  <c r="L122" i="2"/>
  <c r="J3" i="89" s="1"/>
  <c r="L123" i="2"/>
  <c r="J13" i="89" s="1"/>
  <c r="L125" i="2"/>
  <c r="J24" i="89" s="1"/>
  <c r="L126" i="2"/>
  <c r="J35" i="89" s="1"/>
  <c r="L109" i="2"/>
  <c r="L101" i="3" s="1"/>
  <c r="L110" i="2"/>
  <c r="L102" i="3" s="1"/>
  <c r="J13" i="88" s="1"/>
  <c r="J14" i="88" s="1"/>
  <c r="L112" i="2"/>
  <c r="L104" i="3" s="1"/>
  <c r="L114" i="2"/>
  <c r="L106" i="3" s="1"/>
  <c r="L102" i="2"/>
  <c r="L94" i="3" s="1"/>
  <c r="L104" i="2"/>
  <c r="L96" i="3" s="1"/>
  <c r="L106" i="2"/>
  <c r="L98" i="3" s="1"/>
  <c r="L107" i="2"/>
  <c r="L99" i="3" s="1"/>
  <c r="L108" i="2"/>
  <c r="L100" i="3" s="1"/>
  <c r="L93" i="2"/>
  <c r="L85" i="3" s="1"/>
  <c r="L94" i="2"/>
  <c r="L86" i="3" s="1"/>
  <c r="L95" i="2"/>
  <c r="L87" i="3" s="1"/>
  <c r="L97" i="2"/>
  <c r="L89" i="3" s="1"/>
  <c r="L98" i="2"/>
  <c r="L90" i="3" s="1"/>
  <c r="L100" i="2"/>
  <c r="L92" i="3" s="1"/>
  <c r="L101" i="2"/>
  <c r="L93" i="3" s="1"/>
  <c r="L87" i="2"/>
  <c r="L79" i="3" s="1"/>
  <c r="L88" i="2"/>
  <c r="L80" i="3" s="1"/>
  <c r="L89" i="2"/>
  <c r="L81" i="3" s="1"/>
  <c r="L90" i="2"/>
  <c r="L82" i="3" s="1"/>
  <c r="L91" i="2"/>
  <c r="L83" i="3" s="1"/>
  <c r="L92" i="2"/>
  <c r="L84" i="3" s="1"/>
  <c r="L77" i="2"/>
  <c r="L69" i="3" s="1"/>
  <c r="L78" i="2"/>
  <c r="L70" i="3" s="1"/>
  <c r="L79" i="2"/>
  <c r="L71" i="3" s="1"/>
  <c r="L80" i="2"/>
  <c r="L72" i="3" s="1"/>
  <c r="L81" i="2"/>
  <c r="L73" i="3" s="1"/>
  <c r="L82" i="2"/>
  <c r="L74" i="3" s="1"/>
  <c r="L83" i="2"/>
  <c r="L75" i="3" s="1"/>
  <c r="L84" i="2"/>
  <c r="L76" i="3" s="1"/>
  <c r="I3" i="114" l="1"/>
  <c r="I29" i="113"/>
  <c r="I11" i="114"/>
  <c r="I20" i="114"/>
  <c r="I3" i="113"/>
  <c r="I54" i="113"/>
  <c r="I11" i="113"/>
  <c r="I62" i="113"/>
  <c r="I28" i="114"/>
  <c r="I36" i="114"/>
  <c r="L126" i="3"/>
  <c r="L125" i="3"/>
  <c r="L121" i="3"/>
  <c r="L115" i="3"/>
  <c r="L127" i="3"/>
  <c r="L122" i="3"/>
  <c r="L58" i="3"/>
  <c r="L118" i="3"/>
  <c r="L114" i="3"/>
  <c r="L110" i="3"/>
  <c r="L61" i="3"/>
  <c r="L109" i="3"/>
  <c r="L129" i="3"/>
  <c r="L117" i="3"/>
  <c r="L113" i="3"/>
  <c r="L63" i="3"/>
  <c r="L59" i="3"/>
  <c r="L128" i="3"/>
  <c r="L124" i="3"/>
  <c r="L120" i="3"/>
  <c r="L112" i="3"/>
  <c r="L62" i="3"/>
  <c r="L123" i="3"/>
  <c r="L111" i="3"/>
  <c r="D28" i="13"/>
  <c r="D30" i="21"/>
  <c r="D43" i="13"/>
  <c r="D21" i="6"/>
  <c r="D11" i="13"/>
  <c r="D58" i="25"/>
  <c r="D10" i="27"/>
  <c r="D11" i="27"/>
  <c r="D29" i="13"/>
  <c r="D36" i="51"/>
  <c r="D23" i="5"/>
  <c r="D44" i="13"/>
  <c r="D12" i="98"/>
  <c r="D11" i="98"/>
  <c r="D34" i="7"/>
  <c r="D46" i="13"/>
  <c r="D22" i="5"/>
  <c r="D11" i="14"/>
  <c r="D21" i="55"/>
  <c r="D45" i="13"/>
  <c r="D34" i="5"/>
  <c r="D10" i="18"/>
  <c r="D15" i="108"/>
  <c r="D9" i="6"/>
  <c r="D10" i="6"/>
  <c r="D31" i="18"/>
  <c r="D28" i="103"/>
  <c r="D62" i="21"/>
  <c r="D11" i="5"/>
  <c r="D59" i="5"/>
  <c r="D10" i="7"/>
  <c r="D30" i="13"/>
  <c r="D31" i="13"/>
  <c r="D32" i="13"/>
  <c r="D22" i="14"/>
  <c r="D45" i="14"/>
  <c r="D20" i="18"/>
  <c r="D19" i="21"/>
  <c r="D63" i="21"/>
  <c r="D10" i="25"/>
  <c r="D45" i="25"/>
  <c r="D61" i="25"/>
  <c r="D9" i="27"/>
  <c r="D47" i="25"/>
  <c r="D38" i="27"/>
  <c r="D34" i="33"/>
  <c r="D32" i="52"/>
  <c r="D48" i="98"/>
  <c r="D47" i="98"/>
  <c r="D21" i="54"/>
  <c r="D10" i="55"/>
  <c r="D43" i="108"/>
  <c r="D13" i="103"/>
  <c r="D12" i="103"/>
  <c r="D28" i="71"/>
  <c r="D45" i="71"/>
  <c r="D21" i="25"/>
  <c r="D59" i="25"/>
  <c r="D39" i="27"/>
  <c r="D9" i="53"/>
  <c r="D9" i="54"/>
  <c r="D35" i="5"/>
  <c r="D20" i="6"/>
  <c r="D22" i="7"/>
  <c r="D46" i="5"/>
  <c r="D58" i="6"/>
  <c r="D27" i="13"/>
  <c r="D58" i="13"/>
  <c r="D59" i="13"/>
  <c r="D60" i="13"/>
  <c r="D61" i="13"/>
  <c r="D62" i="13"/>
  <c r="D23" i="14"/>
  <c r="D24" i="14"/>
  <c r="D21" i="18"/>
  <c r="D41" i="21"/>
  <c r="D40" i="21"/>
  <c r="D46" i="25"/>
  <c r="D24" i="27"/>
  <c r="D27" i="27"/>
  <c r="D21" i="32"/>
  <c r="D37" i="51"/>
  <c r="D24" i="98"/>
  <c r="D23" i="98"/>
  <c r="D20" i="53"/>
  <c r="D20" i="54"/>
  <c r="D9" i="55"/>
  <c r="D14" i="108"/>
  <c r="D29" i="108"/>
  <c r="D43" i="103"/>
  <c r="D26" i="71"/>
  <c r="D42" i="103"/>
  <c r="D47" i="13"/>
  <c r="D12" i="14"/>
  <c r="D46" i="33"/>
  <c r="D47" i="5"/>
  <c r="D57" i="6"/>
  <c r="D10" i="5"/>
  <c r="D58" i="5"/>
  <c r="D59" i="6"/>
  <c r="D12" i="13"/>
  <c r="D14" i="13"/>
  <c r="D16" i="13"/>
  <c r="D9" i="21"/>
  <c r="D44" i="25"/>
  <c r="D60" i="25"/>
  <c r="D36" i="98"/>
  <c r="D31" i="53"/>
  <c r="D44" i="108"/>
  <c r="D58" i="103"/>
  <c r="C277" i="3"/>
  <c r="D277" i="3"/>
  <c r="E29" i="104" s="1"/>
  <c r="E277" i="3"/>
  <c r="F277" i="3"/>
  <c r="H29" i="104" s="1"/>
  <c r="G277" i="3"/>
  <c r="A277" i="3"/>
  <c r="A422" i="3"/>
  <c r="B422" i="3"/>
  <c r="C422" i="3"/>
  <c r="D422" i="3"/>
  <c r="H26" i="76" s="1"/>
  <c r="E422" i="3"/>
  <c r="F422" i="3"/>
  <c r="G422" i="3"/>
  <c r="A423" i="3"/>
  <c r="B423" i="3"/>
  <c r="C423" i="3"/>
  <c r="D423" i="3"/>
  <c r="E41" i="76" s="1"/>
  <c r="E423" i="3"/>
  <c r="F423" i="3"/>
  <c r="G423" i="3"/>
  <c r="A424" i="3"/>
  <c r="B424" i="3"/>
  <c r="C424" i="3"/>
  <c r="D424" i="3"/>
  <c r="F41" i="76" s="1"/>
  <c r="E424" i="3"/>
  <c r="F424" i="3"/>
  <c r="G424" i="3"/>
  <c r="A425" i="3"/>
  <c r="B425" i="3"/>
  <c r="C425" i="3"/>
  <c r="D425" i="3"/>
  <c r="G41" i="76" s="1"/>
  <c r="E425" i="3"/>
  <c r="F425" i="3"/>
  <c r="G425" i="3"/>
  <c r="A426" i="3"/>
  <c r="B426" i="3"/>
  <c r="C426" i="3"/>
  <c r="D426" i="3"/>
  <c r="H41" i="76" s="1"/>
  <c r="E426" i="3"/>
  <c r="F426" i="3"/>
  <c r="G426" i="3"/>
  <c r="J53" i="3"/>
  <c r="K53" i="3"/>
  <c r="I128" i="3"/>
  <c r="J128" i="3"/>
  <c r="K128" i="3"/>
  <c r="I129" i="3"/>
  <c r="J129" i="3"/>
  <c r="K129" i="3"/>
  <c r="I130" i="3"/>
  <c r="J130" i="3"/>
  <c r="K130" i="3"/>
  <c r="D14" i="48"/>
  <c r="E14" i="48"/>
  <c r="G66" i="3"/>
  <c r="G67" i="3"/>
  <c r="G68" i="3"/>
  <c r="G69" i="3"/>
  <c r="E3" i="86"/>
  <c r="E13" i="86"/>
  <c r="E23" i="86"/>
  <c r="E33" i="86"/>
  <c r="J3" i="86"/>
  <c r="J13" i="86"/>
  <c r="J23" i="86"/>
  <c r="J33" i="86"/>
  <c r="E1" i="87"/>
  <c r="E2" i="87"/>
  <c r="E12" i="87"/>
  <c r="E13" i="87"/>
  <c r="E25" i="87"/>
  <c r="E26" i="87"/>
  <c r="J1" i="87"/>
  <c r="J2" i="87"/>
  <c r="J12" i="87"/>
  <c r="J25" i="87"/>
  <c r="J26" i="87"/>
  <c r="E1" i="88"/>
  <c r="E2" i="88"/>
  <c r="E13" i="88"/>
  <c r="E25" i="88"/>
  <c r="E37" i="88"/>
  <c r="E38" i="88"/>
  <c r="J1" i="88"/>
  <c r="J2" i="88"/>
  <c r="J25" i="88"/>
  <c r="J37" i="88"/>
  <c r="L53" i="3"/>
  <c r="K54" i="3"/>
  <c r="K55" i="3"/>
  <c r="K56" i="3"/>
  <c r="K57" i="3"/>
  <c r="K58" i="3"/>
  <c r="K59" i="3"/>
  <c r="K60" i="3"/>
  <c r="K61" i="3"/>
  <c r="K62" i="3"/>
  <c r="K63" i="3"/>
  <c r="K64" i="3"/>
  <c r="K65" i="3"/>
  <c r="K68" i="3"/>
  <c r="K69" i="3"/>
  <c r="K70" i="3"/>
  <c r="K71" i="3"/>
  <c r="K72" i="3"/>
  <c r="K73" i="3"/>
  <c r="K74" i="3"/>
  <c r="K75" i="3"/>
  <c r="K76" i="3"/>
  <c r="K77" i="3"/>
  <c r="K78" i="3"/>
  <c r="K79" i="3"/>
  <c r="K80" i="3"/>
  <c r="K81" i="3"/>
  <c r="K82" i="3"/>
  <c r="K83" i="3"/>
  <c r="K84" i="3"/>
  <c r="K85" i="3"/>
  <c r="K86" i="3"/>
  <c r="K87" i="3"/>
  <c r="K88" i="3"/>
  <c r="K89" i="3"/>
  <c r="K90" i="3"/>
  <c r="K91" i="3"/>
  <c r="K92" i="3"/>
  <c r="K93" i="3"/>
  <c r="K94" i="3"/>
  <c r="K95" i="3"/>
  <c r="K96" i="3"/>
  <c r="K97" i="3"/>
  <c r="K98" i="3"/>
  <c r="K99" i="3"/>
  <c r="K100" i="3"/>
  <c r="K101" i="3"/>
  <c r="K102" i="3"/>
  <c r="K103" i="3"/>
  <c r="K104" i="3"/>
  <c r="K105" i="3"/>
  <c r="K106" i="3"/>
  <c r="K107" i="3"/>
  <c r="K108" i="3"/>
  <c r="K109" i="3"/>
  <c r="K110" i="3"/>
  <c r="K111" i="3"/>
  <c r="K112" i="3"/>
  <c r="K113" i="3"/>
  <c r="K114" i="3"/>
  <c r="K115" i="3"/>
  <c r="K117" i="3"/>
  <c r="K118" i="3"/>
  <c r="K119" i="3"/>
  <c r="K120" i="3"/>
  <c r="K121" i="3"/>
  <c r="K122" i="3"/>
  <c r="K123" i="3"/>
  <c r="K124" i="3"/>
  <c r="K125" i="3"/>
  <c r="K126" i="3"/>
  <c r="K127" i="3"/>
  <c r="I53" i="3"/>
  <c r="I54" i="3"/>
  <c r="J54" i="3"/>
  <c r="I55" i="3"/>
  <c r="J55" i="3"/>
  <c r="I56" i="3"/>
  <c r="J56" i="3"/>
  <c r="I57" i="3"/>
  <c r="J57" i="3"/>
  <c r="I58" i="3"/>
  <c r="J58" i="3"/>
  <c r="I59" i="3"/>
  <c r="J59" i="3"/>
  <c r="I60" i="3"/>
  <c r="J60" i="3"/>
  <c r="I61" i="3"/>
  <c r="J61" i="3"/>
  <c r="I62" i="3"/>
  <c r="J62" i="3"/>
  <c r="I63" i="3"/>
  <c r="J63" i="3"/>
  <c r="I64" i="3"/>
  <c r="J64" i="3"/>
  <c r="I65" i="3"/>
  <c r="J65" i="3"/>
  <c r="I68" i="3"/>
  <c r="J68" i="3"/>
  <c r="I69" i="3"/>
  <c r="J69" i="3"/>
  <c r="I70" i="3"/>
  <c r="J70" i="3"/>
  <c r="I71" i="3"/>
  <c r="J71" i="3"/>
  <c r="I72" i="3"/>
  <c r="J72" i="3"/>
  <c r="I73" i="3"/>
  <c r="J73" i="3"/>
  <c r="I74" i="3"/>
  <c r="J74" i="3"/>
  <c r="I75" i="3"/>
  <c r="J75" i="3"/>
  <c r="I76" i="3"/>
  <c r="J76" i="3"/>
  <c r="I77" i="3"/>
  <c r="J77" i="3"/>
  <c r="I78" i="3"/>
  <c r="J78" i="3"/>
  <c r="I79" i="3"/>
  <c r="J79" i="3"/>
  <c r="I80" i="3"/>
  <c r="J80" i="3"/>
  <c r="I81" i="3"/>
  <c r="J81" i="3"/>
  <c r="I82" i="3"/>
  <c r="J82" i="3"/>
  <c r="I83" i="3"/>
  <c r="J83" i="3"/>
  <c r="I84" i="3"/>
  <c r="J84" i="3"/>
  <c r="I85" i="3"/>
  <c r="J85" i="3"/>
  <c r="I86" i="3"/>
  <c r="J86" i="3"/>
  <c r="I87" i="3"/>
  <c r="J87" i="3"/>
  <c r="I88" i="3"/>
  <c r="J88" i="3"/>
  <c r="I89" i="3"/>
  <c r="J89" i="3"/>
  <c r="I90" i="3"/>
  <c r="J90" i="3"/>
  <c r="I91" i="3"/>
  <c r="J91" i="3"/>
  <c r="I92" i="3"/>
  <c r="J92" i="3"/>
  <c r="I93" i="3"/>
  <c r="J93" i="3"/>
  <c r="I94" i="3"/>
  <c r="J94" i="3"/>
  <c r="I95" i="3"/>
  <c r="J95" i="3"/>
  <c r="I96" i="3"/>
  <c r="J96" i="3"/>
  <c r="I97" i="3"/>
  <c r="J97" i="3"/>
  <c r="I98" i="3"/>
  <c r="J98" i="3"/>
  <c r="I99" i="3"/>
  <c r="J99" i="3"/>
  <c r="I100" i="3"/>
  <c r="J100" i="3"/>
  <c r="I101" i="3"/>
  <c r="J101" i="3"/>
  <c r="I102" i="3"/>
  <c r="J102" i="3"/>
  <c r="I103" i="3"/>
  <c r="J103" i="3"/>
  <c r="I104" i="3"/>
  <c r="J104" i="3"/>
  <c r="I105" i="3"/>
  <c r="J105" i="3"/>
  <c r="I106" i="3"/>
  <c r="J106" i="3"/>
  <c r="I107" i="3"/>
  <c r="J107" i="3"/>
  <c r="I108" i="3"/>
  <c r="J108" i="3"/>
  <c r="I109" i="3"/>
  <c r="J109" i="3"/>
  <c r="I110" i="3"/>
  <c r="J110" i="3"/>
  <c r="I111" i="3"/>
  <c r="J111" i="3"/>
  <c r="I112" i="3"/>
  <c r="J112" i="3"/>
  <c r="I113" i="3"/>
  <c r="J113" i="3"/>
  <c r="I114" i="3"/>
  <c r="J114" i="3"/>
  <c r="I115" i="3"/>
  <c r="J115" i="3"/>
  <c r="I117" i="3"/>
  <c r="J117" i="3"/>
  <c r="I118" i="3"/>
  <c r="J118" i="3"/>
  <c r="I119" i="3"/>
  <c r="J119" i="3"/>
  <c r="I120" i="3"/>
  <c r="J120" i="3"/>
  <c r="I121" i="3"/>
  <c r="J121" i="3"/>
  <c r="I122" i="3"/>
  <c r="J122" i="3"/>
  <c r="I123" i="3"/>
  <c r="J123" i="3"/>
  <c r="I124" i="3"/>
  <c r="J124" i="3"/>
  <c r="I125" i="3"/>
  <c r="J125" i="3"/>
  <c r="I126" i="3"/>
  <c r="J126" i="3"/>
  <c r="I127" i="3"/>
  <c r="J127" i="3"/>
  <c r="C434" i="3"/>
  <c r="C429" i="3"/>
  <c r="D429" i="3"/>
  <c r="I15" i="80" s="1"/>
  <c r="E429" i="3"/>
  <c r="F429" i="3"/>
  <c r="G429" i="3"/>
  <c r="C430" i="3"/>
  <c r="D430" i="3"/>
  <c r="D26" i="80" s="1"/>
  <c r="E430" i="3"/>
  <c r="F430" i="3"/>
  <c r="G430" i="3"/>
  <c r="C431" i="3"/>
  <c r="D431" i="3"/>
  <c r="I37" i="80" s="1"/>
  <c r="E431" i="3"/>
  <c r="F431" i="3"/>
  <c r="G431" i="3"/>
  <c r="C432" i="3"/>
  <c r="D432" i="3"/>
  <c r="I46" i="80" s="1"/>
  <c r="E432" i="3"/>
  <c r="F432" i="3"/>
  <c r="G432" i="3"/>
  <c r="C433" i="3"/>
  <c r="D433" i="3"/>
  <c r="E433" i="3"/>
  <c r="F433" i="3"/>
  <c r="G433" i="3"/>
  <c r="D434" i="3"/>
  <c r="I3" i="84" s="1"/>
  <c r="E434" i="3"/>
  <c r="F434" i="3"/>
  <c r="G434" i="3"/>
  <c r="C436" i="3"/>
  <c r="D436" i="3"/>
  <c r="I19" i="84" s="1"/>
  <c r="E436" i="3"/>
  <c r="F436" i="3"/>
  <c r="G436" i="3"/>
  <c r="C437" i="3"/>
  <c r="D437" i="3"/>
  <c r="E437" i="3"/>
  <c r="F437" i="3"/>
  <c r="G437" i="3"/>
  <c r="C438" i="3"/>
  <c r="D438" i="3"/>
  <c r="E438" i="3"/>
  <c r="F438" i="3"/>
  <c r="G438" i="3"/>
  <c r="D428" i="3"/>
  <c r="I3" i="80" s="1"/>
  <c r="E428" i="3"/>
  <c r="F428" i="3"/>
  <c r="G428" i="3"/>
  <c r="C428" i="3"/>
  <c r="C369" i="3"/>
  <c r="D369" i="3"/>
  <c r="I3" i="71" s="1"/>
  <c r="E369" i="3"/>
  <c r="F369" i="3"/>
  <c r="G369" i="3"/>
  <c r="C370" i="3"/>
  <c r="D370" i="3"/>
  <c r="G18" i="71" s="1"/>
  <c r="E370" i="3"/>
  <c r="F370" i="3"/>
  <c r="G370" i="3"/>
  <c r="C371" i="3"/>
  <c r="D371" i="3"/>
  <c r="H18" i="71" s="1"/>
  <c r="E371" i="3"/>
  <c r="F371" i="3"/>
  <c r="G371" i="3"/>
  <c r="C372" i="3"/>
  <c r="D372" i="3"/>
  <c r="I18" i="71" s="1"/>
  <c r="E372" i="3"/>
  <c r="F372" i="3"/>
  <c r="G372" i="3"/>
  <c r="C373" i="3"/>
  <c r="D373" i="3"/>
  <c r="J18" i="71" s="1"/>
  <c r="E373" i="3"/>
  <c r="F373" i="3"/>
  <c r="G373" i="3"/>
  <c r="C374" i="3"/>
  <c r="D374" i="3"/>
  <c r="G35" i="71" s="1"/>
  <c r="E374" i="3"/>
  <c r="F374" i="3"/>
  <c r="G374" i="3"/>
  <c r="C375" i="3"/>
  <c r="D375" i="3"/>
  <c r="H35" i="71" s="1"/>
  <c r="E375" i="3"/>
  <c r="F375" i="3"/>
  <c r="G375" i="3"/>
  <c r="C376" i="3"/>
  <c r="D376" i="3"/>
  <c r="I35" i="71" s="1"/>
  <c r="E376" i="3"/>
  <c r="F376" i="3"/>
  <c r="G376" i="3"/>
  <c r="C377" i="3"/>
  <c r="D377" i="3"/>
  <c r="J35" i="71" s="1"/>
  <c r="E377" i="3"/>
  <c r="F377" i="3"/>
  <c r="G377" i="3"/>
  <c r="C379" i="3"/>
  <c r="E3" i="74" s="1"/>
  <c r="D379" i="3"/>
  <c r="F3" i="74" s="1"/>
  <c r="E379" i="3"/>
  <c r="G3" i="74" s="1"/>
  <c r="F379" i="3"/>
  <c r="H3" i="74" s="1"/>
  <c r="G379" i="3"/>
  <c r="C380" i="3"/>
  <c r="D380" i="3"/>
  <c r="E16" i="74" s="1"/>
  <c r="E380" i="3"/>
  <c r="F380" i="3"/>
  <c r="G380" i="3"/>
  <c r="C381" i="3"/>
  <c r="D381" i="3"/>
  <c r="F16" i="74" s="1"/>
  <c r="E381" i="3"/>
  <c r="F381" i="3"/>
  <c r="G381" i="3"/>
  <c r="C382" i="3"/>
  <c r="D382" i="3"/>
  <c r="G16" i="74" s="1"/>
  <c r="E382" i="3"/>
  <c r="F382" i="3"/>
  <c r="G382" i="3"/>
  <c r="C383" i="3"/>
  <c r="D383" i="3"/>
  <c r="H16" i="74" s="1"/>
  <c r="E383" i="3"/>
  <c r="F383" i="3"/>
  <c r="G383" i="3"/>
  <c r="C384" i="3"/>
  <c r="D384" i="3"/>
  <c r="E28" i="74" s="1"/>
  <c r="E384" i="3"/>
  <c r="F384" i="3"/>
  <c r="G384" i="3"/>
  <c r="C385" i="3"/>
  <c r="D385" i="3"/>
  <c r="F28" i="74" s="1"/>
  <c r="E385" i="3"/>
  <c r="F385" i="3"/>
  <c r="G385" i="3"/>
  <c r="C386" i="3"/>
  <c r="D386" i="3"/>
  <c r="G28" i="74" s="1"/>
  <c r="E386" i="3"/>
  <c r="F386" i="3"/>
  <c r="G386" i="3"/>
  <c r="C387" i="3"/>
  <c r="D387" i="3"/>
  <c r="H28" i="74" s="1"/>
  <c r="E387" i="3"/>
  <c r="F387" i="3"/>
  <c r="G387" i="3"/>
  <c r="C388" i="3"/>
  <c r="D388" i="3"/>
  <c r="E40" i="74" s="1"/>
  <c r="E388" i="3"/>
  <c r="F388" i="3"/>
  <c r="G388" i="3"/>
  <c r="C389" i="3"/>
  <c r="D389" i="3"/>
  <c r="F40" i="74" s="1"/>
  <c r="E389" i="3"/>
  <c r="F389" i="3"/>
  <c r="G389" i="3"/>
  <c r="C390" i="3"/>
  <c r="D390" i="3"/>
  <c r="G40" i="74" s="1"/>
  <c r="E390" i="3"/>
  <c r="F390" i="3"/>
  <c r="G390" i="3"/>
  <c r="C391" i="3"/>
  <c r="D391" i="3"/>
  <c r="H40" i="74" s="1"/>
  <c r="E391" i="3"/>
  <c r="F391" i="3"/>
  <c r="G391" i="3"/>
  <c r="C392" i="3"/>
  <c r="D392" i="3"/>
  <c r="E53" i="74" s="1"/>
  <c r="E392" i="3"/>
  <c r="F392" i="3"/>
  <c r="G392" i="3"/>
  <c r="C393" i="3"/>
  <c r="D393" i="3"/>
  <c r="F53" i="74" s="1"/>
  <c r="E393" i="3"/>
  <c r="F393" i="3"/>
  <c r="G393" i="3"/>
  <c r="C394" i="3"/>
  <c r="D394" i="3"/>
  <c r="G53" i="74" s="1"/>
  <c r="E394" i="3"/>
  <c r="F394" i="3"/>
  <c r="G394" i="3"/>
  <c r="C395" i="3"/>
  <c r="D395" i="3"/>
  <c r="H53" i="74" s="1"/>
  <c r="E395" i="3"/>
  <c r="F395" i="3"/>
  <c r="G395" i="3"/>
  <c r="C397" i="3"/>
  <c r="D397" i="3"/>
  <c r="E3" i="75" s="1"/>
  <c r="E397" i="3"/>
  <c r="F397" i="3"/>
  <c r="G397" i="3"/>
  <c r="C398" i="3"/>
  <c r="D398" i="3"/>
  <c r="F3" i="75" s="1"/>
  <c r="E398" i="3"/>
  <c r="F398" i="3"/>
  <c r="G398" i="3"/>
  <c r="C399" i="3"/>
  <c r="D399" i="3"/>
  <c r="G3" i="75" s="1"/>
  <c r="E399" i="3"/>
  <c r="F399" i="3"/>
  <c r="G399" i="3"/>
  <c r="C400" i="3"/>
  <c r="D400" i="3"/>
  <c r="H3" i="75" s="1"/>
  <c r="E400" i="3"/>
  <c r="F400" i="3"/>
  <c r="G400" i="3"/>
  <c r="C401" i="3"/>
  <c r="D401" i="3"/>
  <c r="E16" i="75" s="1"/>
  <c r="E401" i="3"/>
  <c r="F401" i="3"/>
  <c r="G401" i="3"/>
  <c r="C402" i="3"/>
  <c r="D402" i="3"/>
  <c r="F16" i="75" s="1"/>
  <c r="E402" i="3"/>
  <c r="F402" i="3"/>
  <c r="G402" i="3"/>
  <c r="C403" i="3"/>
  <c r="D403" i="3"/>
  <c r="G16" i="75" s="1"/>
  <c r="E403" i="3"/>
  <c r="F403" i="3"/>
  <c r="G403" i="3"/>
  <c r="C404" i="3"/>
  <c r="D404" i="3"/>
  <c r="H16" i="75" s="1"/>
  <c r="E404" i="3"/>
  <c r="F404" i="3"/>
  <c r="G404" i="3"/>
  <c r="C405" i="3"/>
  <c r="D405" i="3"/>
  <c r="E29" i="75" s="1"/>
  <c r="E405" i="3"/>
  <c r="F405" i="3"/>
  <c r="G405" i="3"/>
  <c r="C406" i="3"/>
  <c r="D406" i="3"/>
  <c r="F29" i="75" s="1"/>
  <c r="E406" i="3"/>
  <c r="F406" i="3"/>
  <c r="G406" i="3"/>
  <c r="C407" i="3"/>
  <c r="D407" i="3"/>
  <c r="G29" i="75" s="1"/>
  <c r="E407" i="3"/>
  <c r="F407" i="3"/>
  <c r="G407" i="3"/>
  <c r="C408" i="3"/>
  <c r="D408" i="3"/>
  <c r="H29" i="75" s="1"/>
  <c r="E408" i="3"/>
  <c r="F408" i="3"/>
  <c r="G408" i="3"/>
  <c r="C409" i="3"/>
  <c r="D409" i="3"/>
  <c r="E41" i="75" s="1"/>
  <c r="E409" i="3"/>
  <c r="F409" i="3"/>
  <c r="G409" i="3"/>
  <c r="C410" i="3"/>
  <c r="D410" i="3"/>
  <c r="F41" i="75" s="1"/>
  <c r="E410" i="3"/>
  <c r="F410" i="3"/>
  <c r="G410" i="3"/>
  <c r="C411" i="3"/>
  <c r="D411" i="3"/>
  <c r="G41" i="75" s="1"/>
  <c r="E411" i="3"/>
  <c r="F411" i="3"/>
  <c r="G411" i="3"/>
  <c r="C412" i="3"/>
  <c r="D412" i="3"/>
  <c r="H41" i="75" s="1"/>
  <c r="E412" i="3"/>
  <c r="F412" i="3"/>
  <c r="G412" i="3"/>
  <c r="C413" i="3"/>
  <c r="D413" i="3"/>
  <c r="E413" i="3"/>
  <c r="F413" i="3"/>
  <c r="G413" i="3"/>
  <c r="C414" i="3"/>
  <c r="E3" i="76" s="1"/>
  <c r="D414" i="3"/>
  <c r="F3" i="76" s="1"/>
  <c r="E414" i="3"/>
  <c r="G3" i="76" s="1"/>
  <c r="F414" i="3"/>
  <c r="H3" i="76" s="1"/>
  <c r="G414" i="3"/>
  <c r="I3" i="76" s="1"/>
  <c r="C415" i="3"/>
  <c r="D415" i="3"/>
  <c r="E14" i="76" s="1"/>
  <c r="E415" i="3"/>
  <c r="F415" i="3"/>
  <c r="G415" i="3"/>
  <c r="C416" i="3"/>
  <c r="D416" i="3"/>
  <c r="F14" i="76" s="1"/>
  <c r="E416" i="3"/>
  <c r="F416" i="3"/>
  <c r="G416" i="3"/>
  <c r="C417" i="3"/>
  <c r="D417" i="3"/>
  <c r="G14" i="76" s="1"/>
  <c r="E417" i="3"/>
  <c r="F417" i="3"/>
  <c r="G417" i="3"/>
  <c r="C418" i="3"/>
  <c r="D418" i="3"/>
  <c r="H14" i="76" s="1"/>
  <c r="E418" i="3"/>
  <c r="F418" i="3"/>
  <c r="G418" i="3"/>
  <c r="C419" i="3"/>
  <c r="D419" i="3"/>
  <c r="E26" i="76" s="1"/>
  <c r="E419" i="3"/>
  <c r="F419" i="3"/>
  <c r="G419" i="3"/>
  <c r="C420" i="3"/>
  <c r="D420" i="3"/>
  <c r="F26" i="76" s="1"/>
  <c r="E420" i="3"/>
  <c r="F420" i="3"/>
  <c r="G420" i="3"/>
  <c r="C421" i="3"/>
  <c r="D421" i="3"/>
  <c r="G26" i="76" s="1"/>
  <c r="E421" i="3"/>
  <c r="F421" i="3"/>
  <c r="G421" i="3"/>
  <c r="D368" i="3"/>
  <c r="G3" i="71" s="1"/>
  <c r="E368" i="3"/>
  <c r="F368" i="3"/>
  <c r="G368" i="3"/>
  <c r="C368" i="3"/>
  <c r="C360" i="3"/>
  <c r="D360" i="3"/>
  <c r="D20" i="108" s="1"/>
  <c r="E360" i="3"/>
  <c r="F360" i="3"/>
  <c r="G360" i="3"/>
  <c r="C361" i="3"/>
  <c r="D361" i="3"/>
  <c r="D33" i="108" s="1"/>
  <c r="E361" i="3"/>
  <c r="F361" i="3"/>
  <c r="G361" i="3"/>
  <c r="C363" i="3"/>
  <c r="D363" i="3"/>
  <c r="D3" i="103" s="1"/>
  <c r="E363" i="3"/>
  <c r="F363" i="3"/>
  <c r="G363" i="3"/>
  <c r="C364" i="3"/>
  <c r="D364" i="3"/>
  <c r="D18" i="103" s="1"/>
  <c r="E364" i="3"/>
  <c r="F364" i="3"/>
  <c r="G364" i="3"/>
  <c r="C365" i="3"/>
  <c r="D365" i="3"/>
  <c r="D32" i="103" s="1"/>
  <c r="E365" i="3"/>
  <c r="F365" i="3"/>
  <c r="G365" i="3"/>
  <c r="C366" i="3"/>
  <c r="D366" i="3"/>
  <c r="D47" i="103" s="1"/>
  <c r="E366" i="3"/>
  <c r="F366" i="3"/>
  <c r="G366" i="3"/>
  <c r="D359" i="3"/>
  <c r="D3" i="108" s="1"/>
  <c r="E359" i="3"/>
  <c r="F359" i="3"/>
  <c r="G359" i="3"/>
  <c r="C359" i="3"/>
  <c r="G357" i="3"/>
  <c r="F357" i="3"/>
  <c r="G47" i="59" s="1"/>
  <c r="E357" i="3"/>
  <c r="F47" i="59" s="1"/>
  <c r="D357" i="3"/>
  <c r="E47" i="59" s="1"/>
  <c r="C357" i="3"/>
  <c r="D47" i="59" s="1"/>
  <c r="G356" i="3"/>
  <c r="F356" i="3"/>
  <c r="G36" i="59" s="1"/>
  <c r="E356" i="3"/>
  <c r="F36" i="59" s="1"/>
  <c r="D356" i="3"/>
  <c r="E36" i="59" s="1"/>
  <c r="C356" i="3"/>
  <c r="D36" i="59" s="1"/>
  <c r="G355" i="3"/>
  <c r="F355" i="3"/>
  <c r="G25" i="59" s="1"/>
  <c r="E355" i="3"/>
  <c r="F25" i="59" s="1"/>
  <c r="D355" i="3"/>
  <c r="E25" i="59" s="1"/>
  <c r="C355" i="3"/>
  <c r="D25" i="59" s="1"/>
  <c r="G354" i="3"/>
  <c r="F354" i="3"/>
  <c r="G14" i="59" s="1"/>
  <c r="E354" i="3"/>
  <c r="F14" i="59" s="1"/>
  <c r="D354" i="3"/>
  <c r="E14" i="59" s="1"/>
  <c r="C354" i="3"/>
  <c r="D14" i="59" s="1"/>
  <c r="G353" i="3"/>
  <c r="F353" i="3"/>
  <c r="G3" i="59" s="1"/>
  <c r="E353" i="3"/>
  <c r="F3" i="59" s="1"/>
  <c r="D353" i="3"/>
  <c r="E3" i="59" s="1"/>
  <c r="C353" i="3"/>
  <c r="D3" i="59" s="1"/>
  <c r="G352" i="3"/>
  <c r="F352" i="3"/>
  <c r="E352" i="3"/>
  <c r="D352" i="3"/>
  <c r="C352" i="3"/>
  <c r="G351" i="3"/>
  <c r="F351" i="3"/>
  <c r="E351" i="3"/>
  <c r="D351" i="3"/>
  <c r="I26" i="110" s="1"/>
  <c r="C351" i="3"/>
  <c r="G350" i="3"/>
  <c r="F350" i="3"/>
  <c r="E350" i="3"/>
  <c r="D350" i="3"/>
  <c r="H26" i="110" s="1"/>
  <c r="C350" i="3"/>
  <c r="G349" i="3"/>
  <c r="F349" i="3"/>
  <c r="E349" i="3"/>
  <c r="D349" i="3"/>
  <c r="G26" i="110" s="1"/>
  <c r="C349" i="3"/>
  <c r="G348" i="3"/>
  <c r="F348" i="3"/>
  <c r="E348" i="3"/>
  <c r="D348" i="3"/>
  <c r="F26" i="110" s="1"/>
  <c r="C348" i="3"/>
  <c r="G347" i="3"/>
  <c r="F347" i="3"/>
  <c r="E347" i="3"/>
  <c r="D347" i="3"/>
  <c r="D13" i="109" s="1"/>
  <c r="C347" i="3"/>
  <c r="G346" i="3"/>
  <c r="F346" i="3"/>
  <c r="E346" i="3"/>
  <c r="D346" i="3"/>
  <c r="D3" i="109" s="1"/>
  <c r="C346" i="3"/>
  <c r="G345" i="3"/>
  <c r="F345" i="3"/>
  <c r="E345" i="3"/>
  <c r="D345" i="3"/>
  <c r="C345" i="3"/>
  <c r="G344" i="3"/>
  <c r="F344" i="3"/>
  <c r="E344" i="3"/>
  <c r="D344" i="3"/>
  <c r="C344" i="3"/>
  <c r="G343" i="3"/>
  <c r="F343" i="3"/>
  <c r="E343" i="3"/>
  <c r="D343" i="3"/>
  <c r="C343" i="3"/>
  <c r="G342" i="3"/>
  <c r="F342" i="3"/>
  <c r="E342" i="3"/>
  <c r="D342" i="3"/>
  <c r="C342" i="3"/>
  <c r="G341" i="3"/>
  <c r="F341" i="3"/>
  <c r="E341" i="3"/>
  <c r="D341" i="3"/>
  <c r="E3" i="110" s="1"/>
  <c r="C341" i="3"/>
  <c r="G340" i="3"/>
  <c r="F340" i="3"/>
  <c r="E340" i="3"/>
  <c r="D340" i="3"/>
  <c r="F3" i="110" s="1"/>
  <c r="C340" i="3"/>
  <c r="G339" i="3"/>
  <c r="F339" i="3"/>
  <c r="E339" i="3"/>
  <c r="D339" i="3"/>
  <c r="D3" i="110" s="1"/>
  <c r="C339" i="3"/>
  <c r="G338" i="3"/>
  <c r="F338" i="3"/>
  <c r="E338" i="3"/>
  <c r="D338" i="3"/>
  <c r="C338" i="3"/>
  <c r="G337" i="3"/>
  <c r="F337" i="3"/>
  <c r="G54" i="109" s="1"/>
  <c r="E337" i="3"/>
  <c r="F54" i="109" s="1"/>
  <c r="D337" i="3"/>
  <c r="E54" i="109" s="1"/>
  <c r="C337" i="3"/>
  <c r="D54" i="109" s="1"/>
  <c r="G336" i="3"/>
  <c r="F336" i="3"/>
  <c r="G43" i="109" s="1"/>
  <c r="E336" i="3"/>
  <c r="F43" i="109" s="1"/>
  <c r="D336" i="3"/>
  <c r="E43" i="109" s="1"/>
  <c r="C336" i="3"/>
  <c r="D43" i="109" s="1"/>
  <c r="G335" i="3"/>
  <c r="F335" i="3"/>
  <c r="E335" i="3"/>
  <c r="D335" i="3"/>
  <c r="C335" i="3"/>
  <c r="G334" i="3"/>
  <c r="F334" i="3"/>
  <c r="E334" i="3"/>
  <c r="D334" i="3"/>
  <c r="H14" i="110" s="1"/>
  <c r="C334" i="3"/>
  <c r="G333" i="3"/>
  <c r="F333" i="3"/>
  <c r="E333" i="3"/>
  <c r="D333" i="3"/>
  <c r="C333" i="3"/>
  <c r="G332" i="3"/>
  <c r="F332" i="3"/>
  <c r="E332" i="3"/>
  <c r="D332" i="3"/>
  <c r="C332" i="3"/>
  <c r="G331" i="3"/>
  <c r="F331" i="3"/>
  <c r="E331" i="3"/>
  <c r="D331" i="3"/>
  <c r="D33" i="109" s="1"/>
  <c r="C331" i="3"/>
  <c r="G330" i="3"/>
  <c r="F330" i="3"/>
  <c r="E330" i="3"/>
  <c r="D330" i="3"/>
  <c r="D23" i="109" s="1"/>
  <c r="C330" i="3"/>
  <c r="G329" i="3"/>
  <c r="F329" i="3"/>
  <c r="E329" i="3"/>
  <c r="D329" i="3"/>
  <c r="C329" i="3"/>
  <c r="G328" i="3"/>
  <c r="F328" i="3"/>
  <c r="G53" i="57" s="1"/>
  <c r="E328" i="3"/>
  <c r="F53" i="57" s="1"/>
  <c r="D328" i="3"/>
  <c r="E53" i="57" s="1"/>
  <c r="C328" i="3"/>
  <c r="D53" i="57" s="1"/>
  <c r="G327" i="3"/>
  <c r="F327" i="3"/>
  <c r="G43" i="57" s="1"/>
  <c r="E327" i="3"/>
  <c r="F43" i="57" s="1"/>
  <c r="D327" i="3"/>
  <c r="E43" i="57" s="1"/>
  <c r="C327" i="3"/>
  <c r="D43" i="57" s="1"/>
  <c r="G326" i="3"/>
  <c r="F326" i="3"/>
  <c r="G33" i="57" s="1"/>
  <c r="E326" i="3"/>
  <c r="F33" i="57" s="1"/>
  <c r="D326" i="3"/>
  <c r="E33" i="57" s="1"/>
  <c r="C326" i="3"/>
  <c r="D33" i="57" s="1"/>
  <c r="G325" i="3"/>
  <c r="F325" i="3"/>
  <c r="G23" i="57" s="1"/>
  <c r="E325" i="3"/>
  <c r="F23" i="57" s="1"/>
  <c r="D325" i="3"/>
  <c r="E23" i="57" s="1"/>
  <c r="C325" i="3"/>
  <c r="D23" i="57" s="1"/>
  <c r="G324" i="3"/>
  <c r="F324" i="3"/>
  <c r="G13" i="57" s="1"/>
  <c r="E324" i="3"/>
  <c r="F13" i="57" s="1"/>
  <c r="D324" i="3"/>
  <c r="E13" i="57" s="1"/>
  <c r="C324" i="3"/>
  <c r="D13" i="57" s="1"/>
  <c r="G323" i="3"/>
  <c r="F323" i="3"/>
  <c r="G3" i="57" s="1"/>
  <c r="E323" i="3"/>
  <c r="F3" i="57" s="1"/>
  <c r="D323" i="3"/>
  <c r="E3" i="57" s="1"/>
  <c r="C323" i="3"/>
  <c r="D3" i="57" s="1"/>
  <c r="G322" i="3"/>
  <c r="F322" i="3"/>
  <c r="E322" i="3"/>
  <c r="D322" i="3"/>
  <c r="C322" i="3"/>
  <c r="G321" i="3"/>
  <c r="F321" i="3"/>
  <c r="E321" i="3"/>
  <c r="C321" i="3"/>
  <c r="G320" i="3"/>
  <c r="F320" i="3"/>
  <c r="E320" i="3"/>
  <c r="D320" i="3"/>
  <c r="C320" i="3"/>
  <c r="G319" i="3"/>
  <c r="F319" i="3"/>
  <c r="E319" i="3"/>
  <c r="D319" i="3"/>
  <c r="C319" i="3"/>
  <c r="G318" i="3"/>
  <c r="F318" i="3"/>
  <c r="E318" i="3"/>
  <c r="I37" i="56"/>
  <c r="C318" i="3"/>
  <c r="G317" i="3"/>
  <c r="F317" i="3"/>
  <c r="E317" i="3"/>
  <c r="I25" i="56"/>
  <c r="C317" i="3"/>
  <c r="G316" i="3"/>
  <c r="F316" i="3"/>
  <c r="G14" i="56" s="1"/>
  <c r="E316" i="3"/>
  <c r="F14" i="56" s="1"/>
  <c r="D316" i="3"/>
  <c r="E14" i="56" s="1"/>
  <c r="C316" i="3"/>
  <c r="D14" i="56" s="1"/>
  <c r="G315" i="3"/>
  <c r="F315" i="3"/>
  <c r="G3" i="56" s="1"/>
  <c r="E315" i="3"/>
  <c r="F3" i="56" s="1"/>
  <c r="D315" i="3"/>
  <c r="E3" i="56" s="1"/>
  <c r="C315" i="3"/>
  <c r="D3" i="56" s="1"/>
  <c r="G314" i="3"/>
  <c r="F314" i="3"/>
  <c r="E314" i="3"/>
  <c r="D314" i="3"/>
  <c r="C314" i="3"/>
  <c r="G313" i="3"/>
  <c r="F313" i="3"/>
  <c r="G36" i="55" s="1"/>
  <c r="E313" i="3"/>
  <c r="F36" i="55" s="1"/>
  <c r="D313" i="3"/>
  <c r="E36" i="55" s="1"/>
  <c r="C313" i="3"/>
  <c r="D36" i="55" s="1"/>
  <c r="G312" i="3"/>
  <c r="F312" i="3"/>
  <c r="G25" i="55" s="1"/>
  <c r="E312" i="3"/>
  <c r="F25" i="55" s="1"/>
  <c r="D312" i="3"/>
  <c r="E25" i="55" s="1"/>
  <c r="C312" i="3"/>
  <c r="D25" i="55" s="1"/>
  <c r="G311" i="3"/>
  <c r="F311" i="3"/>
  <c r="G14" i="55" s="1"/>
  <c r="E311" i="3"/>
  <c r="F14" i="55" s="1"/>
  <c r="D311" i="3"/>
  <c r="E14" i="55" s="1"/>
  <c r="C311" i="3"/>
  <c r="D14" i="55" s="1"/>
  <c r="G310" i="3"/>
  <c r="F310" i="3"/>
  <c r="G3" i="55" s="1"/>
  <c r="E310" i="3"/>
  <c r="F3" i="55" s="1"/>
  <c r="D310" i="3"/>
  <c r="E3" i="55" s="1"/>
  <c r="C310" i="3"/>
  <c r="D3" i="55" s="1"/>
  <c r="G309" i="3"/>
  <c r="F309" i="3"/>
  <c r="E309" i="3"/>
  <c r="D309" i="3"/>
  <c r="C309" i="3"/>
  <c r="G308" i="3"/>
  <c r="F308" i="3"/>
  <c r="G36" i="54" s="1"/>
  <c r="E308" i="3"/>
  <c r="F36" i="54" s="1"/>
  <c r="D308" i="3"/>
  <c r="E36" i="54" s="1"/>
  <c r="C308" i="3"/>
  <c r="D36" i="54" s="1"/>
  <c r="G307" i="3"/>
  <c r="F307" i="3"/>
  <c r="G25" i="54" s="1"/>
  <c r="E307" i="3"/>
  <c r="F25" i="54" s="1"/>
  <c r="D307" i="3"/>
  <c r="E25" i="54" s="1"/>
  <c r="C307" i="3"/>
  <c r="D25" i="54" s="1"/>
  <c r="G306" i="3"/>
  <c r="F306" i="3"/>
  <c r="G14" i="54" s="1"/>
  <c r="E306" i="3"/>
  <c r="F14" i="54" s="1"/>
  <c r="D306" i="3"/>
  <c r="E14" i="54" s="1"/>
  <c r="C306" i="3"/>
  <c r="D14" i="54" s="1"/>
  <c r="G305" i="3"/>
  <c r="F305" i="3"/>
  <c r="G3" i="54" s="1"/>
  <c r="E305" i="3"/>
  <c r="F3" i="54" s="1"/>
  <c r="D305" i="3"/>
  <c r="E3" i="54" s="1"/>
  <c r="C305" i="3"/>
  <c r="D3" i="54" s="1"/>
  <c r="G304" i="3"/>
  <c r="F304" i="3"/>
  <c r="E304" i="3"/>
  <c r="D304" i="3"/>
  <c r="C304" i="3"/>
  <c r="G303" i="3"/>
  <c r="F303" i="3"/>
  <c r="E303" i="3"/>
  <c r="D303" i="3"/>
  <c r="C303" i="3"/>
  <c r="G302" i="3"/>
  <c r="F302" i="3"/>
  <c r="E302" i="3"/>
  <c r="D302" i="3"/>
  <c r="I37" i="53" s="1"/>
  <c r="C302" i="3"/>
  <c r="G301" i="3"/>
  <c r="F301" i="3"/>
  <c r="G25" i="53" s="1"/>
  <c r="E301" i="3"/>
  <c r="F25" i="53" s="1"/>
  <c r="D301" i="3"/>
  <c r="E25" i="53" s="1"/>
  <c r="C301" i="3"/>
  <c r="D25" i="53" s="1"/>
  <c r="G300" i="3"/>
  <c r="F300" i="3"/>
  <c r="G14" i="53" s="1"/>
  <c r="E300" i="3"/>
  <c r="F14" i="53" s="1"/>
  <c r="D300" i="3"/>
  <c r="E14" i="53" s="1"/>
  <c r="C300" i="3"/>
  <c r="D14" i="53" s="1"/>
  <c r="G299" i="3"/>
  <c r="F299" i="3"/>
  <c r="G3" i="53" s="1"/>
  <c r="E299" i="3"/>
  <c r="F3" i="53" s="1"/>
  <c r="D299" i="3"/>
  <c r="E3" i="53" s="1"/>
  <c r="C299" i="3"/>
  <c r="D3" i="53" s="1"/>
  <c r="G298" i="3"/>
  <c r="F298" i="3"/>
  <c r="E298" i="3"/>
  <c r="D298" i="3"/>
  <c r="C298" i="3"/>
  <c r="G297" i="3"/>
  <c r="H40" i="98" s="1"/>
  <c r="F297" i="3"/>
  <c r="G40" i="98" s="1"/>
  <c r="E297" i="3"/>
  <c r="F40" i="98" s="1"/>
  <c r="D297" i="3"/>
  <c r="E40" i="98" s="1"/>
  <c r="C297" i="3"/>
  <c r="D40" i="98" s="1"/>
  <c r="G296" i="3"/>
  <c r="H28" i="98" s="1"/>
  <c r="F296" i="3"/>
  <c r="G28" i="98" s="1"/>
  <c r="E296" i="3"/>
  <c r="F28" i="98" s="1"/>
  <c r="D296" i="3"/>
  <c r="E28" i="98" s="1"/>
  <c r="C296" i="3"/>
  <c r="D28" i="98" s="1"/>
  <c r="G295" i="3"/>
  <c r="H16" i="98" s="1"/>
  <c r="F295" i="3"/>
  <c r="G16" i="98" s="1"/>
  <c r="E295" i="3"/>
  <c r="F16" i="98" s="1"/>
  <c r="D295" i="3"/>
  <c r="E16" i="98" s="1"/>
  <c r="C295" i="3"/>
  <c r="D16" i="98" s="1"/>
  <c r="G294" i="3"/>
  <c r="H3" i="98" s="1"/>
  <c r="F294" i="3"/>
  <c r="G3" i="98" s="1"/>
  <c r="E294" i="3"/>
  <c r="F3" i="98" s="1"/>
  <c r="D294" i="3"/>
  <c r="E3" i="98" s="1"/>
  <c r="C294" i="3"/>
  <c r="D3" i="98" s="1"/>
  <c r="G293" i="3"/>
  <c r="F293" i="3"/>
  <c r="E293" i="3"/>
  <c r="D293" i="3"/>
  <c r="C293" i="3"/>
  <c r="G292" i="3"/>
  <c r="F292" i="3"/>
  <c r="E292" i="3"/>
  <c r="D292" i="3"/>
  <c r="I49" i="52" s="1"/>
  <c r="C292" i="3"/>
  <c r="G291" i="3"/>
  <c r="F291" i="3"/>
  <c r="E291" i="3"/>
  <c r="D291" i="3"/>
  <c r="I37" i="52" s="1"/>
  <c r="C291" i="3"/>
  <c r="G290" i="3"/>
  <c r="F290" i="3"/>
  <c r="E290" i="3"/>
  <c r="D290" i="3"/>
  <c r="E25" i="52" s="1"/>
  <c r="C290" i="3"/>
  <c r="D25" i="52" s="1"/>
  <c r="G289" i="3"/>
  <c r="F289" i="3"/>
  <c r="E289" i="3"/>
  <c r="D289" i="3"/>
  <c r="I14" i="52" s="1"/>
  <c r="C289" i="3"/>
  <c r="G288" i="3"/>
  <c r="F288" i="3"/>
  <c r="E288" i="3"/>
  <c r="D288" i="3"/>
  <c r="I3" i="52" s="1"/>
  <c r="C288" i="3"/>
  <c r="G287" i="3"/>
  <c r="F287" i="3"/>
  <c r="E287" i="3"/>
  <c r="D287" i="3"/>
  <c r="C287" i="3"/>
  <c r="G286" i="3"/>
  <c r="F286" i="3"/>
  <c r="E286" i="3"/>
  <c r="D286" i="3"/>
  <c r="I43" i="51" s="1"/>
  <c r="C286" i="3"/>
  <c r="G285" i="3"/>
  <c r="F285" i="3"/>
  <c r="G29" i="51" s="1"/>
  <c r="E285" i="3"/>
  <c r="F29" i="51" s="1"/>
  <c r="D285" i="3"/>
  <c r="E29" i="51" s="1"/>
  <c r="C285" i="3"/>
  <c r="D29" i="51" s="1"/>
  <c r="G284" i="3"/>
  <c r="F284" i="3"/>
  <c r="G15" i="51" s="1"/>
  <c r="E284" i="3"/>
  <c r="F15" i="51" s="1"/>
  <c r="D284" i="3"/>
  <c r="E15" i="51" s="1"/>
  <c r="C284" i="3"/>
  <c r="D15" i="51" s="1"/>
  <c r="D283" i="3"/>
  <c r="I3" i="51" s="1"/>
  <c r="E283" i="3"/>
  <c r="F283" i="3"/>
  <c r="G283" i="3"/>
  <c r="C283" i="3"/>
  <c r="A283" i="3"/>
  <c r="C276" i="3"/>
  <c r="D276" i="3"/>
  <c r="E41" i="104" s="1"/>
  <c r="E276" i="3"/>
  <c r="F276" i="3"/>
  <c r="H41" i="104" s="1"/>
  <c r="G276" i="3"/>
  <c r="C278" i="3"/>
  <c r="D278" i="3"/>
  <c r="I17" i="104" s="1"/>
  <c r="E278" i="3"/>
  <c r="F278" i="3"/>
  <c r="G278" i="3"/>
  <c r="C279" i="3"/>
  <c r="D279" i="3"/>
  <c r="I52" i="104" s="1"/>
  <c r="E279" i="3"/>
  <c r="F279" i="3"/>
  <c r="G279" i="3"/>
  <c r="C280" i="3"/>
  <c r="D280" i="3"/>
  <c r="E280" i="3"/>
  <c r="F280" i="3"/>
  <c r="G280" i="3"/>
  <c r="C281" i="3"/>
  <c r="D281" i="3"/>
  <c r="E3" i="105" s="1"/>
  <c r="E281" i="3"/>
  <c r="F281" i="3"/>
  <c r="H3" i="105" s="1"/>
  <c r="G281" i="3"/>
  <c r="D275" i="3"/>
  <c r="E3" i="104" s="1"/>
  <c r="E275" i="3"/>
  <c r="F275" i="3"/>
  <c r="H3" i="104" s="1"/>
  <c r="G275" i="3"/>
  <c r="C275" i="3"/>
  <c r="C282" i="3"/>
  <c r="D282" i="3"/>
  <c r="E282" i="3"/>
  <c r="F282" i="3"/>
  <c r="G282" i="3"/>
  <c r="E269" i="3"/>
  <c r="F269" i="3"/>
  <c r="C272" i="3"/>
  <c r="C271" i="3"/>
  <c r="F268" i="3"/>
  <c r="I31" i="48" s="1"/>
  <c r="E268" i="3"/>
  <c r="H31" i="48" s="1"/>
  <c r="D268" i="3"/>
  <c r="G31" i="48" s="1"/>
  <c r="C268" i="3"/>
  <c r="F31" i="48" s="1"/>
  <c r="F267" i="3"/>
  <c r="I29" i="48" s="1"/>
  <c r="E267" i="3"/>
  <c r="H29" i="48" s="1"/>
  <c r="C267" i="3"/>
  <c r="F29" i="48" s="1"/>
  <c r="F266" i="3"/>
  <c r="I27" i="48" s="1"/>
  <c r="E266" i="3"/>
  <c r="H27" i="48" s="1"/>
  <c r="C266" i="3"/>
  <c r="F27" i="48" s="1"/>
  <c r="D267" i="3"/>
  <c r="G29" i="48" s="1"/>
  <c r="D266" i="3"/>
  <c r="G27" i="48" s="1"/>
  <c r="G263" i="3"/>
  <c r="F263" i="3"/>
  <c r="E263" i="3"/>
  <c r="D263" i="3"/>
  <c r="I3" i="48" s="1"/>
  <c r="C263" i="3"/>
  <c r="G262" i="3"/>
  <c r="F262" i="3"/>
  <c r="E262" i="3"/>
  <c r="D262" i="3"/>
  <c r="H3" i="48" s="1"/>
  <c r="C262" i="3"/>
  <c r="G261" i="3"/>
  <c r="F261" i="3"/>
  <c r="E261" i="3"/>
  <c r="D261" i="3"/>
  <c r="G3" i="48" s="1"/>
  <c r="C261" i="3"/>
  <c r="G260" i="3"/>
  <c r="F260" i="3"/>
  <c r="E260" i="3"/>
  <c r="D260" i="3"/>
  <c r="F3" i="48" s="1"/>
  <c r="C260" i="3"/>
  <c r="G259" i="3"/>
  <c r="F259" i="3"/>
  <c r="E259" i="3"/>
  <c r="D259" i="3"/>
  <c r="C259" i="3"/>
  <c r="I43" i="47"/>
  <c r="G256" i="3"/>
  <c r="F256" i="3"/>
  <c r="E256" i="3"/>
  <c r="D256" i="3"/>
  <c r="I33" i="47" s="1"/>
  <c r="C256" i="3"/>
  <c r="G255" i="3"/>
  <c r="F255" i="3"/>
  <c r="E255" i="3"/>
  <c r="D255" i="3"/>
  <c r="I23" i="47" s="1"/>
  <c r="C255" i="3"/>
  <c r="G254" i="3"/>
  <c r="F254" i="3"/>
  <c r="G13" i="47" s="1"/>
  <c r="E254" i="3"/>
  <c r="F13" i="47" s="1"/>
  <c r="D254" i="3"/>
  <c r="E13" i="47" s="1"/>
  <c r="C254" i="3"/>
  <c r="D13" i="47" s="1"/>
  <c r="G253" i="3"/>
  <c r="F253" i="3"/>
  <c r="G3" i="47" s="1"/>
  <c r="E253" i="3"/>
  <c r="F3" i="47" s="1"/>
  <c r="D253" i="3"/>
  <c r="E3" i="47" s="1"/>
  <c r="C253" i="3"/>
  <c r="G252" i="3"/>
  <c r="F252" i="3"/>
  <c r="E252" i="3"/>
  <c r="D252" i="3"/>
  <c r="C252" i="3"/>
  <c r="G251" i="3"/>
  <c r="H25" i="44" s="1"/>
  <c r="F251" i="3"/>
  <c r="G25" i="44" s="1"/>
  <c r="E251" i="3"/>
  <c r="F25" i="44" s="1"/>
  <c r="D251" i="3"/>
  <c r="E25" i="44" s="1"/>
  <c r="C251" i="3"/>
  <c r="G250" i="3"/>
  <c r="H14" i="44" s="1"/>
  <c r="F250" i="3"/>
  <c r="G14" i="44" s="1"/>
  <c r="E250" i="3"/>
  <c r="F14" i="44" s="1"/>
  <c r="D250" i="3"/>
  <c r="E14" i="44" s="1"/>
  <c r="C250" i="3"/>
  <c r="G249" i="3"/>
  <c r="H3" i="44" s="1"/>
  <c r="F249" i="3"/>
  <c r="G3" i="44" s="1"/>
  <c r="E249" i="3"/>
  <c r="F3" i="44" s="1"/>
  <c r="D249" i="3"/>
  <c r="E3" i="44" s="1"/>
  <c r="C249" i="3"/>
  <c r="G248" i="3"/>
  <c r="F248" i="3"/>
  <c r="E248" i="3"/>
  <c r="D248" i="3"/>
  <c r="C248" i="3"/>
  <c r="G247" i="3"/>
  <c r="F247" i="3"/>
  <c r="E247" i="3"/>
  <c r="D247" i="3"/>
  <c r="H14" i="43" s="1"/>
  <c r="C247" i="3"/>
  <c r="G246" i="3"/>
  <c r="F246" i="3"/>
  <c r="E246" i="3"/>
  <c r="D246" i="3"/>
  <c r="G25" i="43" s="1"/>
  <c r="C246" i="3"/>
  <c r="G245" i="3"/>
  <c r="F245" i="3"/>
  <c r="E245" i="3"/>
  <c r="D245" i="3"/>
  <c r="F25" i="43" s="1"/>
  <c r="C245" i="3"/>
  <c r="G244" i="3"/>
  <c r="F244" i="3"/>
  <c r="E244" i="3"/>
  <c r="D244" i="3"/>
  <c r="H25" i="43" s="1"/>
  <c r="C244" i="3"/>
  <c r="G243" i="3"/>
  <c r="F243" i="3"/>
  <c r="E243" i="3"/>
  <c r="D243" i="3"/>
  <c r="G14" i="43" s="1"/>
  <c r="C243" i="3"/>
  <c r="G242" i="3"/>
  <c r="F242" i="3"/>
  <c r="E242" i="3"/>
  <c r="D242" i="3"/>
  <c r="F14" i="43" s="1"/>
  <c r="C242" i="3"/>
  <c r="G241" i="3"/>
  <c r="F241" i="3"/>
  <c r="G3" i="43" s="1"/>
  <c r="E241" i="3"/>
  <c r="F3" i="43" s="1"/>
  <c r="D241" i="3"/>
  <c r="E3" i="43" s="1"/>
  <c r="C241" i="3"/>
  <c r="G240" i="3"/>
  <c r="F240" i="3"/>
  <c r="E240" i="3"/>
  <c r="D240" i="3"/>
  <c r="C240" i="3"/>
  <c r="G239" i="3"/>
  <c r="F239" i="3"/>
  <c r="E239" i="3"/>
  <c r="D239" i="3"/>
  <c r="I47" i="42" s="1"/>
  <c r="C239" i="3"/>
  <c r="G238" i="3"/>
  <c r="F238" i="3"/>
  <c r="G36" i="42" s="1"/>
  <c r="E238" i="3"/>
  <c r="F36" i="42" s="1"/>
  <c r="D238" i="3"/>
  <c r="E36" i="42" s="1"/>
  <c r="C238" i="3"/>
  <c r="G237" i="3"/>
  <c r="F237" i="3"/>
  <c r="E237" i="3"/>
  <c r="D237" i="3"/>
  <c r="I25" i="42" s="1"/>
  <c r="C237" i="3"/>
  <c r="G236" i="3"/>
  <c r="F236" i="3"/>
  <c r="G14" i="42" s="1"/>
  <c r="E236" i="3"/>
  <c r="F14" i="42" s="1"/>
  <c r="D236" i="3"/>
  <c r="E14" i="42" s="1"/>
  <c r="C236" i="3"/>
  <c r="G235" i="3"/>
  <c r="F235" i="3"/>
  <c r="E235" i="3"/>
  <c r="D235" i="3"/>
  <c r="I3" i="42" s="1"/>
  <c r="C235" i="3"/>
  <c r="G234" i="3"/>
  <c r="F234" i="3"/>
  <c r="E234" i="3"/>
  <c r="D234" i="3"/>
  <c r="C234" i="3"/>
  <c r="G233" i="3"/>
  <c r="F233" i="3"/>
  <c r="E233" i="3"/>
  <c r="D233" i="3"/>
  <c r="I25" i="41" s="1"/>
  <c r="C233" i="3"/>
  <c r="G232" i="3"/>
  <c r="F232" i="3"/>
  <c r="E232" i="3"/>
  <c r="D232" i="3"/>
  <c r="I14" i="41" s="1"/>
  <c r="C232" i="3"/>
  <c r="G231" i="3"/>
  <c r="F231" i="3"/>
  <c r="E231" i="3"/>
  <c r="D231" i="3"/>
  <c r="I3" i="41" s="1"/>
  <c r="C231" i="3"/>
  <c r="D229" i="3"/>
  <c r="H50" i="38" s="1"/>
  <c r="D228" i="3"/>
  <c r="D227" i="3"/>
  <c r="H45" i="38" s="1"/>
  <c r="F226" i="3"/>
  <c r="G33" i="38" s="1"/>
  <c r="E226" i="3"/>
  <c r="F33" i="38" s="1"/>
  <c r="D226" i="3"/>
  <c r="E33" i="38" s="1"/>
  <c r="F225" i="3"/>
  <c r="G32" i="38" s="1"/>
  <c r="E225" i="3"/>
  <c r="F32" i="38" s="1"/>
  <c r="D225" i="3"/>
  <c r="E32" i="38" s="1"/>
  <c r="F224" i="3"/>
  <c r="G31" i="38" s="1"/>
  <c r="E224" i="3"/>
  <c r="F31" i="38" s="1"/>
  <c r="D224" i="3"/>
  <c r="E31" i="38" s="1"/>
  <c r="D223" i="3"/>
  <c r="I19" i="38" s="1"/>
  <c r="D222" i="3"/>
  <c r="I18" i="38" s="1"/>
  <c r="D221" i="3"/>
  <c r="I17" i="38" s="1"/>
  <c r="F220" i="3"/>
  <c r="G5" i="38" s="1"/>
  <c r="E220" i="3"/>
  <c r="F5" i="38" s="1"/>
  <c r="D220" i="3"/>
  <c r="E5" i="38" s="1"/>
  <c r="F219" i="3"/>
  <c r="G4" i="38" s="1"/>
  <c r="E219" i="3"/>
  <c r="F4" i="38" s="1"/>
  <c r="D219" i="3"/>
  <c r="E4" i="38" s="1"/>
  <c r="F218" i="3"/>
  <c r="G3" i="38" s="1"/>
  <c r="E218" i="3"/>
  <c r="F3" i="38" s="1"/>
  <c r="D218" i="3"/>
  <c r="E3" i="38" s="1"/>
  <c r="D216" i="3"/>
  <c r="I53" i="37" s="1"/>
  <c r="D215" i="3"/>
  <c r="I52" i="37" s="1"/>
  <c r="D214" i="3"/>
  <c r="I51" i="37" s="1"/>
  <c r="F213" i="3"/>
  <c r="G39" i="37" s="1"/>
  <c r="E213" i="3"/>
  <c r="F39" i="37" s="1"/>
  <c r="D213" i="3"/>
  <c r="E39" i="37" s="1"/>
  <c r="F212" i="3"/>
  <c r="G38" i="37" s="1"/>
  <c r="E212" i="3"/>
  <c r="F38" i="37" s="1"/>
  <c r="D212" i="3"/>
  <c r="E38" i="37" s="1"/>
  <c r="F211" i="3"/>
  <c r="G37" i="37" s="1"/>
  <c r="E211" i="3"/>
  <c r="F37" i="37" s="1"/>
  <c r="D211" i="3"/>
  <c r="E37" i="37" s="1"/>
  <c r="D210" i="3"/>
  <c r="I25" i="37" s="1"/>
  <c r="D209" i="3"/>
  <c r="I24" i="37" s="1"/>
  <c r="D208" i="3"/>
  <c r="I23" i="37" s="1"/>
  <c r="D207" i="3"/>
  <c r="H18" i="37" s="1"/>
  <c r="D206" i="3"/>
  <c r="H13" i="37" s="1"/>
  <c r="D205" i="3"/>
  <c r="H8" i="37" s="1"/>
  <c r="D204" i="3"/>
  <c r="H3" i="37" s="1"/>
  <c r="D202" i="3"/>
  <c r="H57" i="36" s="1"/>
  <c r="D201" i="3"/>
  <c r="H52" i="36" s="1"/>
  <c r="D200" i="3"/>
  <c r="H47" i="36" s="1"/>
  <c r="D199" i="3"/>
  <c r="H42" i="36" s="1"/>
  <c r="F198" i="3"/>
  <c r="G30" i="36" s="1"/>
  <c r="E198" i="3"/>
  <c r="F30" i="36" s="1"/>
  <c r="D198" i="3"/>
  <c r="E30" i="36" s="1"/>
  <c r="F197" i="3"/>
  <c r="G29" i="36" s="1"/>
  <c r="E197" i="3"/>
  <c r="F29" i="36" s="1"/>
  <c r="D197" i="3"/>
  <c r="E29" i="36" s="1"/>
  <c r="F196" i="3"/>
  <c r="G17" i="36" s="1"/>
  <c r="E196" i="3"/>
  <c r="F17" i="36" s="1"/>
  <c r="D196" i="3"/>
  <c r="E17" i="36" s="1"/>
  <c r="F195" i="3"/>
  <c r="G16" i="36" s="1"/>
  <c r="E195" i="3"/>
  <c r="F16" i="36" s="1"/>
  <c r="D195" i="3"/>
  <c r="E16" i="36" s="1"/>
  <c r="F194" i="3"/>
  <c r="E194" i="3"/>
  <c r="D194" i="3"/>
  <c r="I4" i="36" s="1"/>
  <c r="F193" i="3"/>
  <c r="E193" i="3"/>
  <c r="D193" i="3"/>
  <c r="I3" i="36" s="1"/>
  <c r="F191" i="3"/>
  <c r="G54" i="35" s="1"/>
  <c r="E191" i="3"/>
  <c r="F54" i="35" s="1"/>
  <c r="D191" i="3"/>
  <c r="E54" i="35" s="1"/>
  <c r="C191" i="3"/>
  <c r="D54" i="35" s="1"/>
  <c r="F190" i="3"/>
  <c r="G44" i="35" s="1"/>
  <c r="E190" i="3"/>
  <c r="F44" i="35" s="1"/>
  <c r="D190" i="3"/>
  <c r="E44" i="35" s="1"/>
  <c r="C190" i="3"/>
  <c r="D44" i="35" s="1"/>
  <c r="F189" i="3"/>
  <c r="G33" i="35" s="1"/>
  <c r="E189" i="3"/>
  <c r="F33" i="35" s="1"/>
  <c r="D189" i="3"/>
  <c r="E33" i="35" s="1"/>
  <c r="C189" i="3"/>
  <c r="D33" i="35" s="1"/>
  <c r="F188" i="3"/>
  <c r="G23" i="35" s="1"/>
  <c r="E188" i="3"/>
  <c r="F23" i="35" s="1"/>
  <c r="D188" i="3"/>
  <c r="E23" i="35" s="1"/>
  <c r="C188" i="3"/>
  <c r="D23" i="35" s="1"/>
  <c r="F187" i="3"/>
  <c r="G13" i="35" s="1"/>
  <c r="E187" i="3"/>
  <c r="F13" i="35" s="1"/>
  <c r="D187" i="3"/>
  <c r="E13" i="35" s="1"/>
  <c r="C187" i="3"/>
  <c r="D13" i="35" s="1"/>
  <c r="F186" i="3"/>
  <c r="G3" i="35" s="1"/>
  <c r="E186" i="3"/>
  <c r="F3" i="35" s="1"/>
  <c r="D186" i="3"/>
  <c r="E3" i="35" s="1"/>
  <c r="C186" i="3"/>
  <c r="D3" i="35" s="1"/>
  <c r="F184" i="3"/>
  <c r="G49" i="34" s="1"/>
  <c r="E184" i="3"/>
  <c r="F49" i="34" s="1"/>
  <c r="D184" i="3"/>
  <c r="E49" i="34" s="1"/>
  <c r="C184" i="3"/>
  <c r="D49" i="34" s="1"/>
  <c r="F183" i="3"/>
  <c r="G38" i="34" s="1"/>
  <c r="E183" i="3"/>
  <c r="F38" i="34" s="1"/>
  <c r="D183" i="3"/>
  <c r="E38" i="34" s="1"/>
  <c r="C183" i="3"/>
  <c r="D38" i="34" s="1"/>
  <c r="F182" i="3"/>
  <c r="G27" i="34" s="1"/>
  <c r="E182" i="3"/>
  <c r="F27" i="34" s="1"/>
  <c r="D182" i="3"/>
  <c r="E27" i="34" s="1"/>
  <c r="C182" i="3"/>
  <c r="D27" i="34" s="1"/>
  <c r="F181" i="3"/>
  <c r="G16" i="34" s="1"/>
  <c r="E181" i="3"/>
  <c r="F16" i="34" s="1"/>
  <c r="D181" i="3"/>
  <c r="E16" i="34" s="1"/>
  <c r="C181" i="3"/>
  <c r="D16" i="34" s="1"/>
  <c r="F180" i="3"/>
  <c r="G5" i="34" s="1"/>
  <c r="E180" i="3"/>
  <c r="F5" i="34" s="1"/>
  <c r="D180" i="3"/>
  <c r="E5" i="34" s="1"/>
  <c r="C180" i="3"/>
  <c r="D5" i="34" s="1"/>
  <c r="F179" i="3"/>
  <c r="G4" i="34" s="1"/>
  <c r="E179" i="3"/>
  <c r="F4" i="34" s="1"/>
  <c r="D179" i="3"/>
  <c r="E4" i="34" s="1"/>
  <c r="C179" i="3"/>
  <c r="D4" i="34" s="1"/>
  <c r="F177" i="3"/>
  <c r="G40" i="33" s="1"/>
  <c r="E177" i="3"/>
  <c r="F40" i="33" s="1"/>
  <c r="D177" i="3"/>
  <c r="E40" i="33" s="1"/>
  <c r="C177" i="3"/>
  <c r="D40" i="33" s="1"/>
  <c r="F176" i="3"/>
  <c r="G39" i="33" s="1"/>
  <c r="E176" i="3"/>
  <c r="F39" i="33" s="1"/>
  <c r="D176" i="3"/>
  <c r="E39" i="33" s="1"/>
  <c r="C176" i="3"/>
  <c r="D39" i="33" s="1"/>
  <c r="F175" i="3"/>
  <c r="G28" i="33" s="1"/>
  <c r="E175" i="3"/>
  <c r="F28" i="33" s="1"/>
  <c r="D175" i="3"/>
  <c r="E28" i="33" s="1"/>
  <c r="C175" i="3"/>
  <c r="D28" i="33" s="1"/>
  <c r="F174" i="3"/>
  <c r="G27" i="33" s="1"/>
  <c r="E174" i="3"/>
  <c r="F27" i="33" s="1"/>
  <c r="D174" i="3"/>
  <c r="E27" i="33" s="1"/>
  <c r="C174" i="3"/>
  <c r="D27" i="33" s="1"/>
  <c r="F173" i="3"/>
  <c r="G16" i="33" s="1"/>
  <c r="E173" i="3"/>
  <c r="F16" i="33" s="1"/>
  <c r="D173" i="3"/>
  <c r="E16" i="33" s="1"/>
  <c r="C173" i="3"/>
  <c r="D16" i="33" s="1"/>
  <c r="F172" i="3"/>
  <c r="G15" i="33" s="1"/>
  <c r="E172" i="3"/>
  <c r="F15" i="33" s="1"/>
  <c r="D172" i="3"/>
  <c r="E15" i="33" s="1"/>
  <c r="C172" i="3"/>
  <c r="D15" i="33" s="1"/>
  <c r="F171" i="3"/>
  <c r="G4" i="33" s="1"/>
  <c r="E171" i="3"/>
  <c r="F4" i="33" s="1"/>
  <c r="D171" i="3"/>
  <c r="E4" i="33" s="1"/>
  <c r="C171" i="3"/>
  <c r="D4" i="33" s="1"/>
  <c r="F170" i="3"/>
  <c r="G3" i="33" s="1"/>
  <c r="E170" i="3"/>
  <c r="F3" i="33" s="1"/>
  <c r="D170" i="3"/>
  <c r="E3" i="33" s="1"/>
  <c r="C170" i="3"/>
  <c r="D3" i="33" s="1"/>
  <c r="F168" i="3"/>
  <c r="G39" i="32" s="1"/>
  <c r="E168" i="3"/>
  <c r="F39" i="32" s="1"/>
  <c r="D168" i="3"/>
  <c r="E39" i="32" s="1"/>
  <c r="C168" i="3"/>
  <c r="D39" i="32" s="1"/>
  <c r="F167" i="3"/>
  <c r="G38" i="32" s="1"/>
  <c r="E167" i="3"/>
  <c r="F38" i="32" s="1"/>
  <c r="D167" i="3"/>
  <c r="E38" i="32" s="1"/>
  <c r="C167" i="3"/>
  <c r="D38" i="32" s="1"/>
  <c r="F166" i="3"/>
  <c r="G27" i="32" s="1"/>
  <c r="E166" i="3"/>
  <c r="F27" i="32" s="1"/>
  <c r="D166" i="3"/>
  <c r="E27" i="32" s="1"/>
  <c r="C166" i="3"/>
  <c r="D27" i="32" s="1"/>
  <c r="F165" i="3"/>
  <c r="G26" i="32" s="1"/>
  <c r="E165" i="3"/>
  <c r="F26" i="32" s="1"/>
  <c r="D165" i="3"/>
  <c r="E26" i="32" s="1"/>
  <c r="C165" i="3"/>
  <c r="D26" i="32" s="1"/>
  <c r="F164" i="3"/>
  <c r="G15" i="32" s="1"/>
  <c r="E164" i="3"/>
  <c r="F15" i="32" s="1"/>
  <c r="D164" i="3"/>
  <c r="E15" i="32" s="1"/>
  <c r="C164" i="3"/>
  <c r="D15" i="32" s="1"/>
  <c r="F163" i="3"/>
  <c r="G14" i="32" s="1"/>
  <c r="E163" i="3"/>
  <c r="F14" i="32" s="1"/>
  <c r="D163" i="3"/>
  <c r="E14" i="32" s="1"/>
  <c r="C163" i="3"/>
  <c r="D14" i="32" s="1"/>
  <c r="G162" i="3"/>
  <c r="F162" i="3"/>
  <c r="E162" i="3"/>
  <c r="D162" i="3"/>
  <c r="G3" i="32" s="1"/>
  <c r="C162" i="3"/>
  <c r="G160" i="3"/>
  <c r="F160" i="3"/>
  <c r="H41" i="31" s="1"/>
  <c r="E160" i="3"/>
  <c r="G41" i="31" s="1"/>
  <c r="D160" i="3"/>
  <c r="F41" i="31" s="1"/>
  <c r="G159" i="3"/>
  <c r="F159" i="3"/>
  <c r="H40" i="31" s="1"/>
  <c r="E159" i="3"/>
  <c r="G40" i="31" s="1"/>
  <c r="D159" i="3"/>
  <c r="F40" i="31" s="1"/>
  <c r="G158" i="3"/>
  <c r="F158" i="3"/>
  <c r="H39" i="31" s="1"/>
  <c r="E158" i="3"/>
  <c r="G39" i="31" s="1"/>
  <c r="D158" i="3"/>
  <c r="F39" i="31" s="1"/>
  <c r="G157" i="3"/>
  <c r="F157" i="3"/>
  <c r="E157" i="3"/>
  <c r="D157" i="3"/>
  <c r="I28" i="31" s="1"/>
  <c r="G156" i="3"/>
  <c r="F156" i="3"/>
  <c r="H16" i="31" s="1"/>
  <c r="E156" i="3"/>
  <c r="G16" i="31" s="1"/>
  <c r="D156" i="3"/>
  <c r="F16" i="31" s="1"/>
  <c r="G155" i="3"/>
  <c r="F155" i="3"/>
  <c r="H15" i="31" s="1"/>
  <c r="E155" i="3"/>
  <c r="G15" i="31" s="1"/>
  <c r="D155" i="3"/>
  <c r="F15" i="31" s="1"/>
  <c r="G154" i="3"/>
  <c r="F154" i="3"/>
  <c r="H14" i="31" s="1"/>
  <c r="E154" i="3"/>
  <c r="G14" i="31" s="1"/>
  <c r="D154" i="3"/>
  <c r="F14" i="31" s="1"/>
  <c r="G153" i="3"/>
  <c r="F153" i="3"/>
  <c r="E153" i="3"/>
  <c r="D153" i="3"/>
  <c r="I3" i="31" s="1"/>
  <c r="G151" i="3"/>
  <c r="F151" i="3"/>
  <c r="H44" i="30" s="1"/>
  <c r="E151" i="3"/>
  <c r="G44" i="30" s="1"/>
  <c r="D151" i="3"/>
  <c r="F44" i="30" s="1"/>
  <c r="G150" i="3"/>
  <c r="F150" i="3"/>
  <c r="H43" i="30" s="1"/>
  <c r="E150" i="3"/>
  <c r="G43" i="30" s="1"/>
  <c r="D150" i="3"/>
  <c r="F43" i="30" s="1"/>
  <c r="G149" i="3"/>
  <c r="F149" i="3"/>
  <c r="H42" i="30" s="1"/>
  <c r="E149" i="3"/>
  <c r="G42" i="30" s="1"/>
  <c r="D149" i="3"/>
  <c r="F42" i="30" s="1"/>
  <c r="G148" i="3"/>
  <c r="F148" i="3"/>
  <c r="E148" i="3"/>
  <c r="D148" i="3"/>
  <c r="I30" i="30" s="1"/>
  <c r="G147" i="3"/>
  <c r="F147" i="3"/>
  <c r="H17" i="30" s="1"/>
  <c r="E147" i="3"/>
  <c r="G17" i="30" s="1"/>
  <c r="D147" i="3"/>
  <c r="F17" i="30" s="1"/>
  <c r="G146" i="3"/>
  <c r="F146" i="3"/>
  <c r="H16" i="30" s="1"/>
  <c r="E146" i="3"/>
  <c r="G16" i="30" s="1"/>
  <c r="D146" i="3"/>
  <c r="F16" i="30" s="1"/>
  <c r="G145" i="3"/>
  <c r="F145" i="3"/>
  <c r="H15" i="30" s="1"/>
  <c r="E145" i="3"/>
  <c r="G15" i="30" s="1"/>
  <c r="D145" i="3"/>
  <c r="F15" i="30" s="1"/>
  <c r="G144" i="3"/>
  <c r="F144" i="3"/>
  <c r="E144" i="3"/>
  <c r="D144" i="3"/>
  <c r="I3" i="30" s="1"/>
  <c r="G142" i="3"/>
  <c r="F142" i="3"/>
  <c r="H44" i="29" s="1"/>
  <c r="E142" i="3"/>
  <c r="G44" i="29" s="1"/>
  <c r="D142" i="3"/>
  <c r="F44" i="29" s="1"/>
  <c r="G141" i="3"/>
  <c r="F141" i="3"/>
  <c r="H43" i="29" s="1"/>
  <c r="E141" i="3"/>
  <c r="G43" i="29" s="1"/>
  <c r="D141" i="3"/>
  <c r="F43" i="29" s="1"/>
  <c r="G140" i="3"/>
  <c r="F140" i="3"/>
  <c r="H42" i="29" s="1"/>
  <c r="E140" i="3"/>
  <c r="G42" i="29" s="1"/>
  <c r="D140" i="3"/>
  <c r="F42" i="29" s="1"/>
  <c r="G139" i="3"/>
  <c r="F139" i="3"/>
  <c r="E139" i="3"/>
  <c r="D139" i="3"/>
  <c r="I31" i="29" s="1"/>
  <c r="G138" i="3"/>
  <c r="F138" i="3"/>
  <c r="H20" i="29" s="1"/>
  <c r="E138" i="3"/>
  <c r="G20" i="29" s="1"/>
  <c r="D138" i="3"/>
  <c r="F20" i="29" s="1"/>
  <c r="G137" i="3"/>
  <c r="F137" i="3"/>
  <c r="H19" i="29" s="1"/>
  <c r="E137" i="3"/>
  <c r="G19" i="29" s="1"/>
  <c r="D137" i="3"/>
  <c r="F19" i="29" s="1"/>
  <c r="G136" i="3"/>
  <c r="F136" i="3"/>
  <c r="H18" i="29" s="1"/>
  <c r="E136" i="3"/>
  <c r="G18" i="29" s="1"/>
  <c r="D136" i="3"/>
  <c r="F18" i="29" s="1"/>
  <c r="G135" i="3"/>
  <c r="F135" i="3"/>
  <c r="H6" i="29" s="1"/>
  <c r="E135" i="3"/>
  <c r="G6" i="29" s="1"/>
  <c r="D135" i="3"/>
  <c r="F6" i="29" s="1"/>
  <c r="G134" i="3"/>
  <c r="F134" i="3"/>
  <c r="H5" i="29" s="1"/>
  <c r="E134" i="3"/>
  <c r="G5" i="29" s="1"/>
  <c r="D134" i="3"/>
  <c r="F5" i="29" s="1"/>
  <c r="G133" i="3"/>
  <c r="F133" i="3"/>
  <c r="H4" i="29" s="1"/>
  <c r="E133" i="3"/>
  <c r="G4" i="29" s="1"/>
  <c r="D133" i="3"/>
  <c r="F4" i="29" s="1"/>
  <c r="G132" i="3"/>
  <c r="F132" i="3"/>
  <c r="E132" i="3"/>
  <c r="D132" i="3"/>
  <c r="D3" i="29" s="1"/>
  <c r="G130" i="3"/>
  <c r="H31" i="27" s="1"/>
  <c r="F130" i="3"/>
  <c r="G31" i="27" s="1"/>
  <c r="E130" i="3"/>
  <c r="F31" i="27" s="1"/>
  <c r="D130" i="3"/>
  <c r="E31" i="27" s="1"/>
  <c r="G129" i="3"/>
  <c r="H17" i="27" s="1"/>
  <c r="F129" i="3"/>
  <c r="G17" i="27" s="1"/>
  <c r="E129" i="3"/>
  <c r="F17" i="27" s="1"/>
  <c r="D129" i="3"/>
  <c r="E17" i="27" s="1"/>
  <c r="G128" i="3"/>
  <c r="H3" i="27" s="1"/>
  <c r="F128" i="3"/>
  <c r="G3" i="27" s="1"/>
  <c r="E128" i="3"/>
  <c r="F3" i="27" s="1"/>
  <c r="D128" i="3"/>
  <c r="E3" i="27" s="1"/>
  <c r="C128" i="3"/>
  <c r="D3" i="27" s="1"/>
  <c r="G126" i="3"/>
  <c r="H51" i="25" s="1"/>
  <c r="F126" i="3"/>
  <c r="G51" i="25" s="1"/>
  <c r="E126" i="3"/>
  <c r="F51" i="25" s="1"/>
  <c r="D126" i="3"/>
  <c r="E51" i="25" s="1"/>
  <c r="C126" i="3"/>
  <c r="D51" i="25" s="1"/>
  <c r="G125" i="3"/>
  <c r="H36" i="25" s="1"/>
  <c r="F125" i="3"/>
  <c r="G36" i="25" s="1"/>
  <c r="E125" i="3"/>
  <c r="F36" i="25" s="1"/>
  <c r="D125" i="3"/>
  <c r="E36" i="25" s="1"/>
  <c r="C125" i="3"/>
  <c r="D36" i="25" s="1"/>
  <c r="G124" i="3"/>
  <c r="H25" i="25" s="1"/>
  <c r="F124" i="3"/>
  <c r="G25" i="25" s="1"/>
  <c r="E124" i="3"/>
  <c r="F25" i="25" s="1"/>
  <c r="D124" i="3"/>
  <c r="E25" i="25" s="1"/>
  <c r="G123" i="3"/>
  <c r="H14" i="25" s="1"/>
  <c r="F123" i="3"/>
  <c r="G14" i="25" s="1"/>
  <c r="E123" i="3"/>
  <c r="F14" i="25" s="1"/>
  <c r="D123" i="3"/>
  <c r="E14" i="25" s="1"/>
  <c r="G122" i="3"/>
  <c r="H3" i="25" s="1"/>
  <c r="F122" i="3"/>
  <c r="G3" i="25" s="1"/>
  <c r="E122" i="3"/>
  <c r="F3" i="25" s="1"/>
  <c r="D122" i="3"/>
  <c r="E3" i="25" s="1"/>
  <c r="G120" i="3"/>
  <c r="F120" i="3"/>
  <c r="E120" i="3"/>
  <c r="D120" i="3"/>
  <c r="C120" i="3"/>
  <c r="G119" i="3"/>
  <c r="F119" i="3"/>
  <c r="E119" i="3"/>
  <c r="D119" i="3"/>
  <c r="C119" i="3"/>
  <c r="G118" i="3"/>
  <c r="H27" i="24" s="1"/>
  <c r="F118" i="3"/>
  <c r="G27" i="24" s="1"/>
  <c r="E118" i="3"/>
  <c r="F27" i="24" s="1"/>
  <c r="D118" i="3"/>
  <c r="E27" i="24" s="1"/>
  <c r="G117" i="3"/>
  <c r="H15" i="24" s="1"/>
  <c r="F117" i="3"/>
  <c r="G15" i="24" s="1"/>
  <c r="E117" i="3"/>
  <c r="F15" i="24" s="1"/>
  <c r="D117" i="3"/>
  <c r="E15" i="24" s="1"/>
  <c r="G116" i="3"/>
  <c r="H3" i="24" s="1"/>
  <c r="F116" i="3"/>
  <c r="G3" i="24" s="1"/>
  <c r="E116" i="3"/>
  <c r="F3" i="24" s="1"/>
  <c r="D116" i="3"/>
  <c r="E3" i="24" s="1"/>
  <c r="G114" i="3"/>
  <c r="H49" i="23" s="1"/>
  <c r="F114" i="3"/>
  <c r="G49" i="23" s="1"/>
  <c r="E114" i="3"/>
  <c r="F49" i="23" s="1"/>
  <c r="D114" i="3"/>
  <c r="E49" i="23" s="1"/>
  <c r="G113" i="3"/>
  <c r="H37" i="23" s="1"/>
  <c r="F113" i="3"/>
  <c r="G37" i="23" s="1"/>
  <c r="E113" i="3"/>
  <c r="F37" i="23" s="1"/>
  <c r="D113" i="3"/>
  <c r="E37" i="23" s="1"/>
  <c r="G112" i="3"/>
  <c r="H25" i="23" s="1"/>
  <c r="F112" i="3"/>
  <c r="G25" i="23" s="1"/>
  <c r="E112" i="3"/>
  <c r="F25" i="23" s="1"/>
  <c r="D112" i="3"/>
  <c r="E25" i="23" s="1"/>
  <c r="G111" i="3"/>
  <c r="F111" i="3"/>
  <c r="E111" i="3"/>
  <c r="D111" i="3"/>
  <c r="I14" i="23" s="1"/>
  <c r="C111" i="3"/>
  <c r="G110" i="3"/>
  <c r="F110" i="3"/>
  <c r="E110" i="3"/>
  <c r="D110" i="3"/>
  <c r="I3" i="23" s="1"/>
  <c r="C110" i="3"/>
  <c r="G108" i="3"/>
  <c r="F108" i="3"/>
  <c r="E108" i="3"/>
  <c r="D108" i="3"/>
  <c r="I36" i="22" s="1"/>
  <c r="C108" i="3"/>
  <c r="G107" i="3"/>
  <c r="F107" i="3"/>
  <c r="E107" i="3"/>
  <c r="D107" i="3"/>
  <c r="I25" i="22" s="1"/>
  <c r="C107" i="3"/>
  <c r="G106" i="3"/>
  <c r="F106" i="3"/>
  <c r="E106" i="3"/>
  <c r="D106" i="3"/>
  <c r="I14" i="22" s="1"/>
  <c r="C106" i="3"/>
  <c r="G105" i="3"/>
  <c r="F105" i="3"/>
  <c r="E105" i="3"/>
  <c r="D105" i="3"/>
  <c r="I3" i="22" s="1"/>
  <c r="C105" i="3"/>
  <c r="G103" i="3"/>
  <c r="E103" i="3"/>
  <c r="F56" i="21" s="1"/>
  <c r="D103" i="3"/>
  <c r="G102" i="3"/>
  <c r="E102" i="3"/>
  <c r="F45" i="21" s="1"/>
  <c r="D102" i="3"/>
  <c r="G101" i="3"/>
  <c r="E101" i="3"/>
  <c r="F34" i="21" s="1"/>
  <c r="D101" i="3"/>
  <c r="G100" i="3"/>
  <c r="E100" i="3"/>
  <c r="F23" i="21" s="1"/>
  <c r="D100" i="3"/>
  <c r="G99" i="3"/>
  <c r="F99" i="3"/>
  <c r="E99" i="3"/>
  <c r="D99" i="3"/>
  <c r="H13" i="21" s="1"/>
  <c r="G98" i="3"/>
  <c r="F98" i="3"/>
  <c r="E98" i="3"/>
  <c r="D98" i="3"/>
  <c r="F13" i="21" s="1"/>
  <c r="G97" i="3"/>
  <c r="F97" i="3"/>
  <c r="E97" i="3"/>
  <c r="D97" i="3"/>
  <c r="H3" i="21" s="1"/>
  <c r="G96" i="3"/>
  <c r="F96" i="3"/>
  <c r="E96" i="3"/>
  <c r="D96" i="3"/>
  <c r="F3" i="21" s="1"/>
  <c r="G94" i="3"/>
  <c r="F94" i="3"/>
  <c r="E94" i="3"/>
  <c r="D94" i="3"/>
  <c r="I50" i="20" s="1"/>
  <c r="C94" i="3"/>
  <c r="G93" i="3"/>
  <c r="F93" i="3"/>
  <c r="E93" i="3"/>
  <c r="D93" i="3"/>
  <c r="I38" i="20" s="1"/>
  <c r="C93" i="3"/>
  <c r="G92" i="3"/>
  <c r="H26" i="20" s="1"/>
  <c r="F92" i="3"/>
  <c r="G26" i="20" s="1"/>
  <c r="E92" i="3"/>
  <c r="F26" i="20" s="1"/>
  <c r="D92" i="3"/>
  <c r="E26" i="20" s="1"/>
  <c r="G91" i="3"/>
  <c r="H14" i="20" s="1"/>
  <c r="F91" i="3"/>
  <c r="G14" i="20" s="1"/>
  <c r="E91" i="3"/>
  <c r="F14" i="20" s="1"/>
  <c r="D91" i="3"/>
  <c r="E14" i="20" s="1"/>
  <c r="G90" i="3"/>
  <c r="H3" i="20" s="1"/>
  <c r="F90" i="3"/>
  <c r="G3" i="20" s="1"/>
  <c r="E90" i="3"/>
  <c r="F3" i="20" s="1"/>
  <c r="D90" i="3"/>
  <c r="E3" i="20" s="1"/>
  <c r="G88" i="3"/>
  <c r="F88" i="3"/>
  <c r="E88" i="3"/>
  <c r="D88" i="3"/>
  <c r="I56" i="18" s="1"/>
  <c r="C88" i="3"/>
  <c r="G87" i="3"/>
  <c r="F87" i="3"/>
  <c r="E87" i="3"/>
  <c r="D87" i="3"/>
  <c r="I46" i="18" s="1"/>
  <c r="C87" i="3"/>
  <c r="G86" i="3"/>
  <c r="F86" i="3"/>
  <c r="E86" i="3"/>
  <c r="D86" i="3"/>
  <c r="I35" i="18" s="1"/>
  <c r="C86" i="3"/>
  <c r="G85" i="3"/>
  <c r="F85" i="3"/>
  <c r="E85" i="3"/>
  <c r="D85" i="3"/>
  <c r="I25" i="18" s="1"/>
  <c r="C85" i="3"/>
  <c r="G84" i="3"/>
  <c r="F84" i="3"/>
  <c r="E84" i="3"/>
  <c r="D84" i="3"/>
  <c r="I14" i="18" s="1"/>
  <c r="C84" i="3"/>
  <c r="G83" i="3"/>
  <c r="F83" i="3"/>
  <c r="E83" i="3"/>
  <c r="D83" i="3"/>
  <c r="I3" i="18" s="1"/>
  <c r="C83" i="3"/>
  <c r="G81" i="3"/>
  <c r="F81" i="3"/>
  <c r="E81" i="3"/>
  <c r="D81" i="3"/>
  <c r="I39" i="14" s="1"/>
  <c r="C81" i="3"/>
  <c r="G80" i="3"/>
  <c r="F80" i="3"/>
  <c r="E80" i="3"/>
  <c r="D80" i="3"/>
  <c r="I29" i="14" s="1"/>
  <c r="C80" i="3"/>
  <c r="G79" i="3"/>
  <c r="F79" i="3"/>
  <c r="E79" i="3"/>
  <c r="D79" i="3"/>
  <c r="G78" i="3"/>
  <c r="F78" i="3"/>
  <c r="E78" i="3"/>
  <c r="D78" i="3"/>
  <c r="G77" i="3"/>
  <c r="H16" i="14" s="1"/>
  <c r="F77" i="3"/>
  <c r="G16" i="14" s="1"/>
  <c r="E77" i="3"/>
  <c r="F16" i="14" s="1"/>
  <c r="D77" i="3"/>
  <c r="E16" i="14" s="1"/>
  <c r="C77" i="3"/>
  <c r="D16" i="14" s="1"/>
  <c r="G76" i="3"/>
  <c r="H3" i="14" s="1"/>
  <c r="F76" i="3"/>
  <c r="G3" i="14" s="1"/>
  <c r="E76" i="3"/>
  <c r="F3" i="14" s="1"/>
  <c r="D76" i="3"/>
  <c r="E3" i="14" s="1"/>
  <c r="C76" i="3"/>
  <c r="D3" i="14" s="1"/>
  <c r="G74" i="3"/>
  <c r="F74" i="3"/>
  <c r="E74" i="3"/>
  <c r="D74" i="3"/>
  <c r="I51" i="13" s="1"/>
  <c r="C74" i="3"/>
  <c r="G73" i="3"/>
  <c r="F73" i="3"/>
  <c r="E73" i="3"/>
  <c r="D73" i="3"/>
  <c r="I36" i="13" s="1"/>
  <c r="C73" i="3"/>
  <c r="G72" i="3"/>
  <c r="H20" i="13" s="1"/>
  <c r="F72" i="3"/>
  <c r="G20" i="13" s="1"/>
  <c r="E72" i="3"/>
  <c r="F20" i="13" s="1"/>
  <c r="D72" i="3"/>
  <c r="E20" i="13" s="1"/>
  <c r="C72" i="3"/>
  <c r="D20" i="13" s="1"/>
  <c r="G71" i="3"/>
  <c r="H3" i="13" s="1"/>
  <c r="F71" i="3"/>
  <c r="G3" i="13" s="1"/>
  <c r="E71" i="3"/>
  <c r="F3" i="13" s="1"/>
  <c r="D71" i="3"/>
  <c r="E3" i="13" s="1"/>
  <c r="C71" i="3"/>
  <c r="D3" i="13" s="1"/>
  <c r="F69" i="3"/>
  <c r="G39" i="7" s="1"/>
  <c r="E69" i="3"/>
  <c r="F39" i="7" s="1"/>
  <c r="D69" i="3"/>
  <c r="E39" i="7" s="1"/>
  <c r="F68" i="3"/>
  <c r="G27" i="7" s="1"/>
  <c r="E68" i="3"/>
  <c r="F27" i="7" s="1"/>
  <c r="D68" i="3"/>
  <c r="E27" i="7" s="1"/>
  <c r="F67" i="3"/>
  <c r="G15" i="7" s="1"/>
  <c r="E67" i="3"/>
  <c r="F15" i="7" s="1"/>
  <c r="D67" i="3"/>
  <c r="E15" i="7" s="1"/>
  <c r="F66" i="3"/>
  <c r="G3" i="7" s="1"/>
  <c r="E66" i="3"/>
  <c r="F3" i="7" s="1"/>
  <c r="D66" i="3"/>
  <c r="E3" i="7" s="1"/>
  <c r="F64" i="3"/>
  <c r="G49" i="6" s="1"/>
  <c r="E64" i="3"/>
  <c r="F49" i="6" s="1"/>
  <c r="D64" i="3"/>
  <c r="E49" i="6" s="1"/>
  <c r="G63" i="3"/>
  <c r="F63" i="3"/>
  <c r="E63" i="3"/>
  <c r="D63" i="3"/>
  <c r="I37" i="6" s="1"/>
  <c r="C63" i="3"/>
  <c r="G62" i="3"/>
  <c r="F62" i="3"/>
  <c r="E62" i="3"/>
  <c r="D62" i="3"/>
  <c r="I25" i="6" s="1"/>
  <c r="C62" i="3"/>
  <c r="G61" i="3"/>
  <c r="H14" i="6" s="1"/>
  <c r="F61" i="3"/>
  <c r="G14" i="6" s="1"/>
  <c r="E61" i="3"/>
  <c r="F14" i="6" s="1"/>
  <c r="D61" i="3"/>
  <c r="E14" i="6" s="1"/>
  <c r="C61" i="3"/>
  <c r="D14" i="6" s="1"/>
  <c r="G60" i="3"/>
  <c r="H3" i="6" s="1"/>
  <c r="F60" i="3"/>
  <c r="G3" i="6" s="1"/>
  <c r="E60" i="3"/>
  <c r="F3" i="6" s="1"/>
  <c r="D60" i="3"/>
  <c r="E3" i="6" s="1"/>
  <c r="C60" i="3"/>
  <c r="D3" i="6" s="1"/>
  <c r="G58" i="3"/>
  <c r="H52" i="5" s="1"/>
  <c r="F58" i="3"/>
  <c r="G52" i="5" s="1"/>
  <c r="E58" i="3"/>
  <c r="F52" i="5" s="1"/>
  <c r="D58" i="3"/>
  <c r="E52" i="5" s="1"/>
  <c r="G57" i="3"/>
  <c r="H40" i="5" s="1"/>
  <c r="F57" i="3"/>
  <c r="G40" i="5" s="1"/>
  <c r="E57" i="3"/>
  <c r="F40" i="5" s="1"/>
  <c r="D57" i="3"/>
  <c r="E40" i="5" s="1"/>
  <c r="G56" i="3"/>
  <c r="H28" i="5" s="1"/>
  <c r="F56" i="3"/>
  <c r="G28" i="5" s="1"/>
  <c r="E56" i="3"/>
  <c r="F28" i="5" s="1"/>
  <c r="D56" i="3"/>
  <c r="E28" i="5" s="1"/>
  <c r="G55" i="3"/>
  <c r="H16" i="5" s="1"/>
  <c r="F55" i="3"/>
  <c r="G16" i="5" s="1"/>
  <c r="E55" i="3"/>
  <c r="F16" i="5" s="1"/>
  <c r="D55" i="3"/>
  <c r="E16" i="5" s="1"/>
  <c r="D54" i="3"/>
  <c r="E3" i="5" s="1"/>
  <c r="E54" i="3"/>
  <c r="F3" i="5" s="1"/>
  <c r="F54" i="3"/>
  <c r="G3" i="5" s="1"/>
  <c r="G54" i="3"/>
  <c r="H3" i="5" s="1"/>
  <c r="A53" i="3"/>
  <c r="A54" i="3"/>
  <c r="B54" i="3"/>
  <c r="A55" i="3"/>
  <c r="B55" i="3"/>
  <c r="A56" i="3"/>
  <c r="B56" i="3"/>
  <c r="A57" i="3"/>
  <c r="B57" i="3"/>
  <c r="A58" i="3"/>
  <c r="B58" i="3"/>
  <c r="A59" i="3"/>
  <c r="A60" i="3"/>
  <c r="B60" i="3"/>
  <c r="A61" i="3"/>
  <c r="B61" i="3"/>
  <c r="A62" i="3"/>
  <c r="B62" i="3"/>
  <c r="A63" i="3"/>
  <c r="B63" i="3"/>
  <c r="A64" i="3"/>
  <c r="B64" i="3"/>
  <c r="A65" i="3"/>
  <c r="A66" i="3"/>
  <c r="B66" i="3"/>
  <c r="A67" i="3"/>
  <c r="B67" i="3"/>
  <c r="A68" i="3"/>
  <c r="B68" i="3"/>
  <c r="A69" i="3"/>
  <c r="B69" i="3"/>
  <c r="A70" i="3"/>
  <c r="A71" i="3"/>
  <c r="B71" i="3"/>
  <c r="A72" i="3"/>
  <c r="B72" i="3"/>
  <c r="A73" i="3"/>
  <c r="B73" i="3"/>
  <c r="A74" i="3"/>
  <c r="B74" i="3"/>
  <c r="A75" i="3"/>
  <c r="B75" i="3"/>
  <c r="A76" i="3"/>
  <c r="B76" i="3"/>
  <c r="A77" i="3"/>
  <c r="B77" i="3"/>
  <c r="A78" i="3"/>
  <c r="B78" i="3"/>
  <c r="A79" i="3"/>
  <c r="B79" i="3"/>
  <c r="A80" i="3"/>
  <c r="B80" i="3"/>
  <c r="A81" i="3"/>
  <c r="B81" i="3"/>
  <c r="A82" i="3"/>
  <c r="B82" i="3"/>
  <c r="A83" i="3"/>
  <c r="B83" i="3"/>
  <c r="A84" i="3"/>
  <c r="B84" i="3"/>
  <c r="A85" i="3"/>
  <c r="B85" i="3"/>
  <c r="A86" i="3"/>
  <c r="B86" i="3"/>
  <c r="A87" i="3"/>
  <c r="B87" i="3"/>
  <c r="A88" i="3"/>
  <c r="B88" i="3"/>
  <c r="A89" i="3"/>
  <c r="B89" i="3"/>
  <c r="A90" i="3"/>
  <c r="B90" i="3"/>
  <c r="A91" i="3"/>
  <c r="B91" i="3"/>
  <c r="A92" i="3"/>
  <c r="B92" i="3"/>
  <c r="A93" i="3"/>
  <c r="B93" i="3"/>
  <c r="A94" i="3"/>
  <c r="B94" i="3"/>
  <c r="A95" i="3"/>
  <c r="B95" i="3"/>
  <c r="A96" i="3"/>
  <c r="B96" i="3"/>
  <c r="A97" i="3"/>
  <c r="B97" i="3"/>
  <c r="A98" i="3"/>
  <c r="B98" i="3"/>
  <c r="A99" i="3"/>
  <c r="B99" i="3"/>
  <c r="A100" i="3"/>
  <c r="B100" i="3"/>
  <c r="A101" i="3"/>
  <c r="B101" i="3"/>
  <c r="A102" i="3"/>
  <c r="B102" i="3"/>
  <c r="A103" i="3"/>
  <c r="B103" i="3"/>
  <c r="A104" i="3"/>
  <c r="B104" i="3"/>
  <c r="A105" i="3"/>
  <c r="B105" i="3"/>
  <c r="A106" i="3"/>
  <c r="B106" i="3"/>
  <c r="A107" i="3"/>
  <c r="B107" i="3"/>
  <c r="A108" i="3"/>
  <c r="B108" i="3"/>
  <c r="A109" i="3"/>
  <c r="B109" i="3"/>
  <c r="A110" i="3"/>
  <c r="B110" i="3"/>
  <c r="A111" i="3"/>
  <c r="B111" i="3"/>
  <c r="A112" i="3"/>
  <c r="B112" i="3"/>
  <c r="A113" i="3"/>
  <c r="B113" i="3"/>
  <c r="A114" i="3"/>
  <c r="B114" i="3"/>
  <c r="A115" i="3"/>
  <c r="B115" i="3"/>
  <c r="A116" i="3"/>
  <c r="B116" i="3"/>
  <c r="A117" i="3"/>
  <c r="B117" i="3"/>
  <c r="A118" i="3"/>
  <c r="B118" i="3"/>
  <c r="A119" i="3"/>
  <c r="B119" i="3"/>
  <c r="A120" i="3"/>
  <c r="B120" i="3"/>
  <c r="A121" i="3"/>
  <c r="B121" i="3"/>
  <c r="A122" i="3"/>
  <c r="B122" i="3"/>
  <c r="A123" i="3"/>
  <c r="B123" i="3"/>
  <c r="A124" i="3"/>
  <c r="B124" i="3"/>
  <c r="A125" i="3"/>
  <c r="B125" i="3"/>
  <c r="A126" i="3"/>
  <c r="B126" i="3"/>
  <c r="A127" i="3"/>
  <c r="B127" i="3"/>
  <c r="A128" i="3"/>
  <c r="B128" i="3"/>
  <c r="A129" i="3"/>
  <c r="B129" i="3"/>
  <c r="A130" i="3"/>
  <c r="B130" i="3"/>
  <c r="A131" i="3"/>
  <c r="B131" i="3"/>
  <c r="A132" i="3"/>
  <c r="B132" i="3"/>
  <c r="A133" i="3"/>
  <c r="B133" i="3"/>
  <c r="A134" i="3"/>
  <c r="B134" i="3"/>
  <c r="A135" i="3"/>
  <c r="B135" i="3"/>
  <c r="A136" i="3"/>
  <c r="B136" i="3"/>
  <c r="A137" i="3"/>
  <c r="B137" i="3"/>
  <c r="A138" i="3"/>
  <c r="B138" i="3"/>
  <c r="A139" i="3"/>
  <c r="B139" i="3"/>
  <c r="A140" i="3"/>
  <c r="B140" i="3"/>
  <c r="A141" i="3"/>
  <c r="B141" i="3"/>
  <c r="A142" i="3"/>
  <c r="B142" i="3"/>
  <c r="A143" i="3"/>
  <c r="B143" i="3"/>
  <c r="A144" i="3"/>
  <c r="B144" i="3"/>
  <c r="A145" i="3"/>
  <c r="B145" i="3"/>
  <c r="A146" i="3"/>
  <c r="B146" i="3"/>
  <c r="A147" i="3"/>
  <c r="B147" i="3"/>
  <c r="A148" i="3"/>
  <c r="B148" i="3"/>
  <c r="A149" i="3"/>
  <c r="B149" i="3"/>
  <c r="A150" i="3"/>
  <c r="B150" i="3"/>
  <c r="A151" i="3"/>
  <c r="B151" i="3"/>
  <c r="A152" i="3"/>
  <c r="B152" i="3"/>
  <c r="A153" i="3"/>
  <c r="B153" i="3"/>
  <c r="A154" i="3"/>
  <c r="B154" i="3"/>
  <c r="A155" i="3"/>
  <c r="B155" i="3"/>
  <c r="A156" i="3"/>
  <c r="B156" i="3"/>
  <c r="A157" i="3"/>
  <c r="B157" i="3"/>
  <c r="A158" i="3"/>
  <c r="B158" i="3"/>
  <c r="A159" i="3"/>
  <c r="B159" i="3"/>
  <c r="A160" i="3"/>
  <c r="B160" i="3"/>
  <c r="A161" i="3"/>
  <c r="B161" i="3"/>
  <c r="A162" i="3"/>
  <c r="B162" i="3"/>
  <c r="A163" i="3"/>
  <c r="B163" i="3"/>
  <c r="A164" i="3"/>
  <c r="B164" i="3"/>
  <c r="A165" i="3"/>
  <c r="B165" i="3"/>
  <c r="A166" i="3"/>
  <c r="B166" i="3"/>
  <c r="A167" i="3"/>
  <c r="B167" i="3"/>
  <c r="A168" i="3"/>
  <c r="B168" i="3"/>
  <c r="A169" i="3"/>
  <c r="B169" i="3"/>
  <c r="A170" i="3"/>
  <c r="B170" i="3"/>
  <c r="A171" i="3"/>
  <c r="B171" i="3"/>
  <c r="A172" i="3"/>
  <c r="B172" i="3"/>
  <c r="A173" i="3"/>
  <c r="B173" i="3"/>
  <c r="A174" i="3"/>
  <c r="B174" i="3"/>
  <c r="A175" i="3"/>
  <c r="B175" i="3"/>
  <c r="A176" i="3"/>
  <c r="B176" i="3"/>
  <c r="A177" i="3"/>
  <c r="B177" i="3"/>
  <c r="A178" i="3"/>
  <c r="B178" i="3"/>
  <c r="A179" i="3"/>
  <c r="B179" i="3"/>
  <c r="A180" i="3"/>
  <c r="B180" i="3"/>
  <c r="A181" i="3"/>
  <c r="B181" i="3"/>
  <c r="A182" i="3"/>
  <c r="B182" i="3"/>
  <c r="A183" i="3"/>
  <c r="B183" i="3"/>
  <c r="A184" i="3"/>
  <c r="B184" i="3"/>
  <c r="A185" i="3"/>
  <c r="B185" i="3"/>
  <c r="A186" i="3"/>
  <c r="B186" i="3"/>
  <c r="A187" i="3"/>
  <c r="B187" i="3"/>
  <c r="A188" i="3"/>
  <c r="B188" i="3"/>
  <c r="A189" i="3"/>
  <c r="B189" i="3"/>
  <c r="A190" i="3"/>
  <c r="B190" i="3"/>
  <c r="A191" i="3"/>
  <c r="B191" i="3"/>
  <c r="A192" i="3"/>
  <c r="B192" i="3"/>
  <c r="A193" i="3"/>
  <c r="B193" i="3"/>
  <c r="A194" i="3"/>
  <c r="B194" i="3"/>
  <c r="A195" i="3"/>
  <c r="B195" i="3"/>
  <c r="A196" i="3"/>
  <c r="B196" i="3"/>
  <c r="A197" i="3"/>
  <c r="B197" i="3"/>
  <c r="A198" i="3"/>
  <c r="B198" i="3"/>
  <c r="A199" i="3"/>
  <c r="B199" i="3"/>
  <c r="A200" i="3"/>
  <c r="B200" i="3"/>
  <c r="A201" i="3"/>
  <c r="B201" i="3"/>
  <c r="A202" i="3"/>
  <c r="B202" i="3"/>
  <c r="A203" i="3"/>
  <c r="B203" i="3"/>
  <c r="A204" i="3"/>
  <c r="B204" i="3"/>
  <c r="A205" i="3"/>
  <c r="B205" i="3"/>
  <c r="A206" i="3"/>
  <c r="B206" i="3"/>
  <c r="A207" i="3"/>
  <c r="B207" i="3"/>
  <c r="A208" i="3"/>
  <c r="B208" i="3"/>
  <c r="A209" i="3"/>
  <c r="B209" i="3"/>
  <c r="A210" i="3"/>
  <c r="B210" i="3"/>
  <c r="A211" i="3"/>
  <c r="B211" i="3"/>
  <c r="A212" i="3"/>
  <c r="B212" i="3"/>
  <c r="A213" i="3"/>
  <c r="B213" i="3"/>
  <c r="A214" i="3"/>
  <c r="B214" i="3"/>
  <c r="A215" i="3"/>
  <c r="B215" i="3"/>
  <c r="A216" i="3"/>
  <c r="B216" i="3"/>
  <c r="A217" i="3"/>
  <c r="B217" i="3"/>
  <c r="A218" i="3"/>
  <c r="B218" i="3"/>
  <c r="A219" i="3"/>
  <c r="B219" i="3"/>
  <c r="A220" i="3"/>
  <c r="B220" i="3"/>
  <c r="A221" i="3"/>
  <c r="B221" i="3"/>
  <c r="A222" i="3"/>
  <c r="B222" i="3"/>
  <c r="A223" i="3"/>
  <c r="B223" i="3"/>
  <c r="A224" i="3"/>
  <c r="B224" i="3"/>
  <c r="A225" i="3"/>
  <c r="B225" i="3"/>
  <c r="A226" i="3"/>
  <c r="B226" i="3"/>
  <c r="A227" i="3"/>
  <c r="B227" i="3"/>
  <c r="A228" i="3"/>
  <c r="B228" i="3"/>
  <c r="A229" i="3"/>
  <c r="B229" i="3"/>
  <c r="A230" i="3"/>
  <c r="B230" i="3"/>
  <c r="A231" i="3"/>
  <c r="B231" i="3"/>
  <c r="A232" i="3"/>
  <c r="B232" i="3"/>
  <c r="A233" i="3"/>
  <c r="B233" i="3"/>
  <c r="A234" i="3"/>
  <c r="B234" i="3"/>
  <c r="A235" i="3"/>
  <c r="B235" i="3"/>
  <c r="A236" i="3"/>
  <c r="B236" i="3"/>
  <c r="A237" i="3"/>
  <c r="B237" i="3"/>
  <c r="A238" i="3"/>
  <c r="B238" i="3"/>
  <c r="A239" i="3"/>
  <c r="B239" i="3"/>
  <c r="A240" i="3"/>
  <c r="B240" i="3"/>
  <c r="A241" i="3"/>
  <c r="B241" i="3"/>
  <c r="A242" i="3"/>
  <c r="B242" i="3"/>
  <c r="A243" i="3"/>
  <c r="B243" i="3"/>
  <c r="A244" i="3"/>
  <c r="B244" i="3"/>
  <c r="A245" i="3"/>
  <c r="B245" i="3"/>
  <c r="A246" i="3"/>
  <c r="B246" i="3"/>
  <c r="A247" i="3"/>
  <c r="B247" i="3"/>
  <c r="A248" i="3"/>
  <c r="B248" i="3"/>
  <c r="A249" i="3"/>
  <c r="B249" i="3"/>
  <c r="A250" i="3"/>
  <c r="B250" i="3"/>
  <c r="A251" i="3"/>
  <c r="B251" i="3"/>
  <c r="A252" i="3"/>
  <c r="B252" i="3"/>
  <c r="A253" i="3"/>
  <c r="B253" i="3"/>
  <c r="A254" i="3"/>
  <c r="B254" i="3"/>
  <c r="A255" i="3"/>
  <c r="B255" i="3"/>
  <c r="A256" i="3"/>
  <c r="B256" i="3"/>
  <c r="A259" i="3"/>
  <c r="B259" i="3"/>
  <c r="A260" i="3"/>
  <c r="B260" i="3"/>
  <c r="A261" i="3"/>
  <c r="B261" i="3"/>
  <c r="A262" i="3"/>
  <c r="B262" i="3"/>
  <c r="A263" i="3"/>
  <c r="B263" i="3"/>
  <c r="A264" i="3"/>
  <c r="B264" i="3"/>
  <c r="C264" i="3"/>
  <c r="D264" i="3"/>
  <c r="E264" i="3"/>
  <c r="F264" i="3"/>
  <c r="A265" i="3"/>
  <c r="B265" i="3"/>
  <c r="C265" i="3"/>
  <c r="D265" i="3"/>
  <c r="E265" i="3"/>
  <c r="F265" i="3"/>
  <c r="A266" i="3"/>
  <c r="B266" i="3"/>
  <c r="A267" i="3"/>
  <c r="B267" i="3"/>
  <c r="A268" i="3"/>
  <c r="B268" i="3"/>
  <c r="A269" i="3"/>
  <c r="B269" i="3"/>
  <c r="C269" i="3"/>
  <c r="D269" i="3"/>
  <c r="A270" i="3"/>
  <c r="A271" i="3"/>
  <c r="B271" i="3"/>
  <c r="A272" i="3"/>
  <c r="B272" i="3"/>
  <c r="A273" i="3"/>
  <c r="B273" i="3"/>
  <c r="C273" i="3"/>
  <c r="A274" i="3"/>
  <c r="B274" i="3"/>
  <c r="C274" i="3"/>
  <c r="D274" i="3"/>
  <c r="E274" i="3"/>
  <c r="F274" i="3"/>
  <c r="G274" i="3"/>
  <c r="A275" i="3"/>
  <c r="B275" i="3"/>
  <c r="A276" i="3"/>
  <c r="B276" i="3"/>
  <c r="A278" i="3"/>
  <c r="B278" i="3"/>
  <c r="A279" i="3"/>
  <c r="B279" i="3"/>
  <c r="A280" i="3"/>
  <c r="B280" i="3"/>
  <c r="A281" i="3"/>
  <c r="B281" i="3"/>
  <c r="A282" i="3"/>
  <c r="B282" i="3"/>
  <c r="B283" i="3"/>
  <c r="A284" i="3"/>
  <c r="B284" i="3"/>
  <c r="A285" i="3"/>
  <c r="B285" i="3"/>
  <c r="A286" i="3"/>
  <c r="B286" i="3"/>
  <c r="A287" i="3"/>
  <c r="B287" i="3"/>
  <c r="A288" i="3"/>
  <c r="B288" i="3"/>
  <c r="A289" i="3"/>
  <c r="B289" i="3"/>
  <c r="A290" i="3"/>
  <c r="B290" i="3"/>
  <c r="A291" i="3"/>
  <c r="B291" i="3"/>
  <c r="A292" i="3"/>
  <c r="B292" i="3"/>
  <c r="A293" i="3"/>
  <c r="B293" i="3"/>
  <c r="A294" i="3"/>
  <c r="B294" i="3"/>
  <c r="A295" i="3"/>
  <c r="B295" i="3"/>
  <c r="A296" i="3"/>
  <c r="B296" i="3"/>
  <c r="A297" i="3"/>
  <c r="B297" i="3"/>
  <c r="A298" i="3"/>
  <c r="B298" i="3"/>
  <c r="A299" i="3"/>
  <c r="B299" i="3"/>
  <c r="A300" i="3"/>
  <c r="B300" i="3"/>
  <c r="A301" i="3"/>
  <c r="B301" i="3"/>
  <c r="A302" i="3"/>
  <c r="B302" i="3"/>
  <c r="A303" i="3"/>
  <c r="B303" i="3"/>
  <c r="A304" i="3"/>
  <c r="B304" i="3"/>
  <c r="A305" i="3"/>
  <c r="B305" i="3"/>
  <c r="A306" i="3"/>
  <c r="B306" i="3"/>
  <c r="A307" i="3"/>
  <c r="B307" i="3"/>
  <c r="A308" i="3"/>
  <c r="B308" i="3"/>
  <c r="A309" i="3"/>
  <c r="B309" i="3"/>
  <c r="A310" i="3"/>
  <c r="B310" i="3"/>
  <c r="A311" i="3"/>
  <c r="B311" i="3"/>
  <c r="A312" i="3"/>
  <c r="B312" i="3"/>
  <c r="A313" i="3"/>
  <c r="B313" i="3"/>
  <c r="A314" i="3"/>
  <c r="B314" i="3"/>
  <c r="A315" i="3"/>
  <c r="B315" i="3"/>
  <c r="A316" i="3"/>
  <c r="B316" i="3"/>
  <c r="A317" i="3"/>
  <c r="B317" i="3"/>
  <c r="A318" i="3"/>
  <c r="B318" i="3"/>
  <c r="A319" i="3"/>
  <c r="B319" i="3"/>
  <c r="A320" i="3"/>
  <c r="B320" i="3"/>
  <c r="A321" i="3"/>
  <c r="B321" i="3"/>
  <c r="A322" i="3"/>
  <c r="B322" i="3"/>
  <c r="A323" i="3"/>
  <c r="B323" i="3"/>
  <c r="A324" i="3"/>
  <c r="B324" i="3"/>
  <c r="A325" i="3"/>
  <c r="B325" i="3"/>
  <c r="A326" i="3"/>
  <c r="B326" i="3"/>
  <c r="A327" i="3"/>
  <c r="B327" i="3"/>
  <c r="A328" i="3"/>
  <c r="B328" i="3"/>
  <c r="A329" i="3"/>
  <c r="B329" i="3"/>
  <c r="A330" i="3"/>
  <c r="B330" i="3"/>
  <c r="A331" i="3"/>
  <c r="B331" i="3"/>
  <c r="A332" i="3"/>
  <c r="B332" i="3"/>
  <c r="A333" i="3"/>
  <c r="B333" i="3"/>
  <c r="A334" i="3"/>
  <c r="B334" i="3"/>
  <c r="A335" i="3"/>
  <c r="B335" i="3"/>
  <c r="A336" i="3"/>
  <c r="B336" i="3"/>
  <c r="A337" i="3"/>
  <c r="B337" i="3"/>
  <c r="A338" i="3"/>
  <c r="B338" i="3"/>
  <c r="A339" i="3"/>
  <c r="B339" i="3"/>
  <c r="A340" i="3"/>
  <c r="B340" i="3"/>
  <c r="A341" i="3"/>
  <c r="B341" i="3"/>
  <c r="A342" i="3"/>
  <c r="B342" i="3"/>
  <c r="A343" i="3"/>
  <c r="B343" i="3"/>
  <c r="A344" i="3"/>
  <c r="B344" i="3"/>
  <c r="A345" i="3"/>
  <c r="B345" i="3"/>
  <c r="A346" i="3"/>
  <c r="B346" i="3"/>
  <c r="A347" i="3"/>
  <c r="B347" i="3"/>
  <c r="A348" i="3"/>
  <c r="B348" i="3"/>
  <c r="A349" i="3"/>
  <c r="B349" i="3"/>
  <c r="A350" i="3"/>
  <c r="B350" i="3"/>
  <c r="A351" i="3"/>
  <c r="B351" i="3"/>
  <c r="A352" i="3"/>
  <c r="B352" i="3"/>
  <c r="A353" i="3"/>
  <c r="B353" i="3"/>
  <c r="A354" i="3"/>
  <c r="B354" i="3"/>
  <c r="A355" i="3"/>
  <c r="B355" i="3"/>
  <c r="A356" i="3"/>
  <c r="B356" i="3"/>
  <c r="A357" i="3"/>
  <c r="B357" i="3"/>
  <c r="A358" i="3"/>
  <c r="A359" i="3"/>
  <c r="B359" i="3"/>
  <c r="A360" i="3"/>
  <c r="B360" i="3"/>
  <c r="A361" i="3"/>
  <c r="B361" i="3"/>
  <c r="A362" i="3"/>
  <c r="A363" i="3"/>
  <c r="B363" i="3"/>
  <c r="A364" i="3"/>
  <c r="B364" i="3"/>
  <c r="A365" i="3"/>
  <c r="B365" i="3"/>
  <c r="A366" i="3"/>
  <c r="B366" i="3"/>
  <c r="A367" i="3"/>
  <c r="A368" i="3"/>
  <c r="B368" i="3"/>
  <c r="A369" i="3"/>
  <c r="B369" i="3"/>
  <c r="A370" i="3"/>
  <c r="B370" i="3"/>
  <c r="A371" i="3"/>
  <c r="B371" i="3"/>
  <c r="A372" i="3"/>
  <c r="B372" i="3"/>
  <c r="A373" i="3"/>
  <c r="B373" i="3"/>
  <c r="A374" i="3"/>
  <c r="B374" i="3"/>
  <c r="A375" i="3"/>
  <c r="B375" i="3"/>
  <c r="A376" i="3"/>
  <c r="B376" i="3"/>
  <c r="A377" i="3"/>
  <c r="B377" i="3"/>
  <c r="A378" i="3"/>
  <c r="A379" i="3"/>
  <c r="B379" i="3"/>
  <c r="A380" i="3"/>
  <c r="B380" i="3"/>
  <c r="A381" i="3"/>
  <c r="B381" i="3"/>
  <c r="A382" i="3"/>
  <c r="B382" i="3"/>
  <c r="A383" i="3"/>
  <c r="B383" i="3"/>
  <c r="A384" i="3"/>
  <c r="B384" i="3"/>
  <c r="A385" i="3"/>
  <c r="B385" i="3"/>
  <c r="A386" i="3"/>
  <c r="B386" i="3"/>
  <c r="A387" i="3"/>
  <c r="B387" i="3"/>
  <c r="A388" i="3"/>
  <c r="B388" i="3"/>
  <c r="A389" i="3"/>
  <c r="B389" i="3"/>
  <c r="A390" i="3"/>
  <c r="B390" i="3"/>
  <c r="A391" i="3"/>
  <c r="B391" i="3"/>
  <c r="A392" i="3"/>
  <c r="B392" i="3"/>
  <c r="A393" i="3"/>
  <c r="B393" i="3"/>
  <c r="A394" i="3"/>
  <c r="B394" i="3"/>
  <c r="A395" i="3"/>
  <c r="B395" i="3"/>
  <c r="A396" i="3"/>
  <c r="A397" i="3"/>
  <c r="B397" i="3"/>
  <c r="A398" i="3"/>
  <c r="B398" i="3"/>
  <c r="A399" i="3"/>
  <c r="B399" i="3"/>
  <c r="A400" i="3"/>
  <c r="B400" i="3"/>
  <c r="A401" i="3"/>
  <c r="B401" i="3"/>
  <c r="A402" i="3"/>
  <c r="B402" i="3"/>
  <c r="A403" i="3"/>
  <c r="B403" i="3"/>
  <c r="A404" i="3"/>
  <c r="B404" i="3"/>
  <c r="A405" i="3"/>
  <c r="B405" i="3"/>
  <c r="A406" i="3"/>
  <c r="B406" i="3"/>
  <c r="A407" i="3"/>
  <c r="B407" i="3"/>
  <c r="A408" i="3"/>
  <c r="B408" i="3"/>
  <c r="A409" i="3"/>
  <c r="B409" i="3"/>
  <c r="A410" i="3"/>
  <c r="B410" i="3"/>
  <c r="A411" i="3"/>
  <c r="B411" i="3"/>
  <c r="A412" i="3"/>
  <c r="B412" i="3"/>
  <c r="A413" i="3"/>
  <c r="B413" i="3"/>
  <c r="A414" i="3"/>
  <c r="B414" i="3"/>
  <c r="A415" i="3"/>
  <c r="B415" i="3"/>
  <c r="A416" i="3"/>
  <c r="B416" i="3"/>
  <c r="A417" i="3"/>
  <c r="B417" i="3"/>
  <c r="A418" i="3"/>
  <c r="B418" i="3"/>
  <c r="A419" i="3"/>
  <c r="B419" i="3"/>
  <c r="A420" i="3"/>
  <c r="B420" i="3"/>
  <c r="A421" i="3"/>
  <c r="B421" i="3"/>
  <c r="A427" i="3"/>
  <c r="B427" i="3"/>
  <c r="C427" i="3"/>
  <c r="D427" i="3"/>
  <c r="E427" i="3"/>
  <c r="F427" i="3"/>
  <c r="G427" i="3"/>
  <c r="A428" i="3"/>
  <c r="B428" i="3"/>
  <c r="A429" i="3"/>
  <c r="B429" i="3"/>
  <c r="A430" i="3"/>
  <c r="B430" i="3"/>
  <c r="A431" i="3"/>
  <c r="B431" i="3"/>
  <c r="A432" i="3"/>
  <c r="B432" i="3"/>
  <c r="A433" i="3"/>
  <c r="B433" i="3"/>
  <c r="A434" i="3"/>
  <c r="B434" i="3"/>
  <c r="A436" i="3"/>
  <c r="B436" i="3"/>
  <c r="A437" i="3"/>
  <c r="B437" i="3"/>
  <c r="A438" i="3"/>
  <c r="B438" i="3"/>
  <c r="I23" i="21" l="1"/>
  <c r="F100" i="3"/>
  <c r="I34" i="21"/>
  <c r="F101" i="3"/>
  <c r="I45" i="21"/>
  <c r="F102" i="3"/>
  <c r="I56" i="21"/>
  <c r="F103" i="3"/>
  <c r="G39" i="110"/>
  <c r="G14" i="110"/>
  <c r="I39" i="110"/>
  <c r="I14" i="110"/>
  <c r="F39" i="110"/>
  <c r="F14" i="110"/>
  <c r="H39" i="110"/>
  <c r="I4" i="104"/>
  <c r="G57" i="18"/>
  <c r="G47" i="18"/>
  <c r="I44" i="51"/>
  <c r="I37" i="22"/>
  <c r="H56" i="21" l="1"/>
  <c r="G56" i="21"/>
  <c r="H34" i="21"/>
  <c r="G34" i="21"/>
  <c r="H45" i="21"/>
  <c r="G45" i="21"/>
  <c r="H23" i="21"/>
  <c r="G23" i="21"/>
  <c r="H52" i="48"/>
  <c r="F52" i="48"/>
  <c r="I50" i="6" l="1"/>
  <c r="I4" i="6"/>
  <c r="I38" i="6"/>
  <c r="I26" i="6"/>
  <c r="I29" i="5"/>
  <c r="I40" i="7"/>
  <c r="I4" i="32"/>
  <c r="I34" i="57"/>
  <c r="H20" i="38"/>
  <c r="G20" i="38"/>
  <c r="F20" i="38"/>
  <c r="E20" i="38"/>
  <c r="H16" i="38"/>
  <c r="G16" i="38"/>
  <c r="F16" i="38"/>
  <c r="E16" i="38"/>
  <c r="H54" i="37"/>
  <c r="G54" i="37"/>
  <c r="F54" i="37"/>
  <c r="E54" i="37"/>
  <c r="H50" i="37"/>
  <c r="G50" i="37"/>
  <c r="F50" i="37"/>
  <c r="E50" i="37"/>
  <c r="G17" i="37"/>
  <c r="F17" i="37"/>
  <c r="E17" i="37"/>
  <c r="G12" i="37"/>
  <c r="F12" i="37"/>
  <c r="E12" i="37"/>
  <c r="E7" i="37"/>
  <c r="E2" i="37"/>
  <c r="G56" i="36"/>
  <c r="F56" i="36"/>
  <c r="E56" i="36"/>
  <c r="G51" i="36"/>
  <c r="F51" i="36"/>
  <c r="E51" i="36"/>
  <c r="I46" i="29"/>
  <c r="H46" i="29"/>
  <c r="G46" i="29"/>
  <c r="F46" i="29"/>
  <c r="E46" i="29"/>
</calcChain>
</file>

<file path=xl/sharedStrings.xml><?xml version="1.0" encoding="utf-8"?>
<sst xmlns="http://schemas.openxmlformats.org/spreadsheetml/2006/main" count="7712" uniqueCount="2194">
  <si>
    <t>ANTARES a.s.</t>
  </si>
  <si>
    <t>Studio Plus</t>
  </si>
  <si>
    <t>Classic</t>
  </si>
  <si>
    <t>Alex</t>
  </si>
  <si>
    <t>Ergosit</t>
  </si>
  <si>
    <t>Aoki</t>
  </si>
  <si>
    <t>Ewe</t>
  </si>
  <si>
    <t>Rave</t>
  </si>
  <si>
    <t>Armin</t>
  </si>
  <si>
    <t>Gala</t>
  </si>
  <si>
    <t>Rocky</t>
  </si>
  <si>
    <t>Shiny</t>
  </si>
  <si>
    <t>Strike</t>
  </si>
  <si>
    <t>Istra</t>
  </si>
  <si>
    <t>Kase</t>
  </si>
  <si>
    <t>Com</t>
  </si>
  <si>
    <t>Vertika</t>
  </si>
  <si>
    <t>Eclipse</t>
  </si>
  <si>
    <t>Vision</t>
  </si>
  <si>
    <t>Edge</t>
  </si>
  <si>
    <t>Lei</t>
  </si>
  <si>
    <t>Elsi</t>
  </si>
  <si>
    <t>Zoom</t>
  </si>
  <si>
    <t>Epic</t>
  </si>
  <si>
    <t>1080 MEK</t>
  </si>
  <si>
    <t>Magix</t>
  </si>
  <si>
    <t>Skill</t>
  </si>
  <si>
    <t>1140 ASYN</t>
  </si>
  <si>
    <t>Spider</t>
  </si>
  <si>
    <t>1540 ASYN</t>
  </si>
  <si>
    <t>Next</t>
  </si>
  <si>
    <t>Taurus</t>
  </si>
  <si>
    <t>Above</t>
  </si>
  <si>
    <t>Novello</t>
  </si>
  <si>
    <t>Athea</t>
  </si>
  <si>
    <t>Panther</t>
  </si>
  <si>
    <t>Flute</t>
  </si>
  <si>
    <t>1290 PU SELLA</t>
  </si>
  <si>
    <t>1290 PU SYN</t>
  </si>
  <si>
    <t>1290 L MEK</t>
  </si>
  <si>
    <t>1290 PU TABURET</t>
  </si>
  <si>
    <t>1290 T SELLA</t>
  </si>
  <si>
    <t>1290 L TABURET</t>
  </si>
  <si>
    <t>Markus</t>
  </si>
  <si>
    <t>1290 PU ASYN</t>
  </si>
  <si>
    <t>1290 TABURET C</t>
  </si>
  <si>
    <t>1290 PU MEK</t>
  </si>
  <si>
    <t>1824 Lei</t>
  </si>
  <si>
    <t>Sally</t>
  </si>
  <si>
    <t>náhradní náplň</t>
  </si>
  <si>
    <t>AR 08</t>
  </si>
  <si>
    <t>BR 16</t>
  </si>
  <si>
    <t>EXTEND v. n.</t>
  </si>
  <si>
    <t>AR 08 3D</t>
  </si>
  <si>
    <t>AR 40</t>
  </si>
  <si>
    <t>BR 05</t>
  </si>
  <si>
    <t>BR 06</t>
  </si>
  <si>
    <t>Elix - věšák</t>
  </si>
  <si>
    <t>EXTEND</t>
  </si>
  <si>
    <t>Space - věšák</t>
  </si>
  <si>
    <t>BR 15</t>
  </si>
  <si>
    <t>Čištění potahů</t>
  </si>
  <si>
    <t>Dodací podmínky</t>
  </si>
  <si>
    <t>Podmínky záruky</t>
  </si>
  <si>
    <t>BN</t>
  </si>
  <si>
    <t>c e n a   v č e t n ě   p o d r u č e k</t>
  </si>
  <si>
    <t>karton</t>
  </si>
  <si>
    <t>rozměry židle v cm</t>
  </si>
  <si>
    <t>hmotnost:</t>
  </si>
  <si>
    <t>celková výška:</t>
  </si>
  <si>
    <t>objem:</t>
  </si>
  <si>
    <t>šířka:</t>
  </si>
  <si>
    <t>kusy v kartonu:</t>
  </si>
  <si>
    <t>hloubka sedáku:</t>
  </si>
  <si>
    <t>výška sedáku:</t>
  </si>
  <si>
    <t>12,6 kg</t>
  </si>
  <si>
    <t>c e n a   v č e t n ě  p o d r u č e k</t>
  </si>
  <si>
    <t>spotřeba látky, š.140</t>
  </si>
  <si>
    <t>c e n a   b e z   p o d r u č e k</t>
  </si>
  <si>
    <t>16 kg</t>
  </si>
  <si>
    <t>123,5-144,5</t>
  </si>
  <si>
    <t>47-53</t>
  </si>
  <si>
    <t>43,5-54</t>
  </si>
  <si>
    <t>1,1 bm</t>
  </si>
  <si>
    <t>15,16 kg</t>
  </si>
  <si>
    <t>105-122</t>
  </si>
  <si>
    <t>14,42 kg</t>
  </si>
  <si>
    <t>93-110</t>
  </si>
  <si>
    <t>1,0 bm</t>
  </si>
  <si>
    <t>1930 SYN Eclipse MAXI PDH</t>
  </si>
  <si>
    <t>1930 SYN Eclipse MAXI</t>
  </si>
  <si>
    <t>1930 SYN Eclipse HIGH</t>
  </si>
  <si>
    <t xml:space="preserve"> 1,0 bm</t>
  </si>
  <si>
    <t>14,9 kg (vč. BR)</t>
  </si>
  <si>
    <t>120-144,5</t>
  </si>
  <si>
    <t>42-53,5</t>
  </si>
  <si>
    <t>0,7 bm</t>
  </si>
  <si>
    <t>14,34 kg (vč. BR)</t>
  </si>
  <si>
    <t>101,5-212</t>
  </si>
  <si>
    <t>1930 SYN Eclipse NET PDH</t>
  </si>
  <si>
    <t>1930 SYN Eclipse NET</t>
  </si>
  <si>
    <t>Kona High</t>
  </si>
  <si>
    <t>Kona Medium</t>
  </si>
  <si>
    <t>Kona Low</t>
  </si>
  <si>
    <t>povrch rámu:</t>
  </si>
  <si>
    <t>černý lak - N</t>
  </si>
  <si>
    <t>chrom - C</t>
  </si>
  <si>
    <t>celková hloubka:</t>
  </si>
  <si>
    <t>0,8 bm</t>
  </si>
  <si>
    <t>13,2 kg</t>
  </si>
  <si>
    <t>příplatek za mechanismus SL</t>
  </si>
  <si>
    <t>1,2 bm</t>
  </si>
  <si>
    <t>13,4 kg</t>
  </si>
  <si>
    <t>D</t>
  </si>
  <si>
    <t>15,3 kg</t>
  </si>
  <si>
    <t>c e n a   b e z   p o d r u č e k   a   p o d h l a v n í k u</t>
  </si>
  <si>
    <t>15 kg</t>
  </si>
  <si>
    <t>výškově nastavitelné područky AR 40</t>
  </si>
  <si>
    <t xml:space="preserve"> kg</t>
  </si>
  <si>
    <t>44-54</t>
  </si>
  <si>
    <t>1870 SYN Motion ALU</t>
  </si>
  <si>
    <t>0,85 bm</t>
  </si>
  <si>
    <t>43-51</t>
  </si>
  <si>
    <t>19 kg</t>
  </si>
  <si>
    <t>99-115</t>
  </si>
  <si>
    <t>44-53,5</t>
  </si>
  <si>
    <t>1,5 bm</t>
  </si>
  <si>
    <t>15,7 kg</t>
  </si>
  <si>
    <t>5030 Nella ALU PDH</t>
  </si>
  <si>
    <t>123-135</t>
  </si>
  <si>
    <t>45-57</t>
  </si>
  <si>
    <t>2,2 bm</t>
  </si>
  <si>
    <t>5030 Nella PDH</t>
  </si>
  <si>
    <t>Epic High White Multi</t>
  </si>
  <si>
    <t>NET</t>
  </si>
  <si>
    <t>15,34 kg</t>
  </si>
  <si>
    <t>112-122</t>
  </si>
  <si>
    <t>45-55</t>
  </si>
  <si>
    <t>příplatek za aluminiovou leštěnou bázi - ALU</t>
  </si>
  <si>
    <t>Epic High Black Multi</t>
  </si>
  <si>
    <t>Epic Medium White</t>
  </si>
  <si>
    <t>11 kg</t>
  </si>
  <si>
    <t>94-104</t>
  </si>
  <si>
    <t>příplatek za mechanismus Multi</t>
  </si>
  <si>
    <t>NET* - barvy síťovin: černá – NET00, červená – NET01, modrá – NET02, zelená – NET05, šedá – NET09, bílá – NET10</t>
  </si>
  <si>
    <t>Epic Medium Black</t>
  </si>
  <si>
    <t>ver. BALANCE</t>
  </si>
  <si>
    <t>10,5 kg</t>
  </si>
  <si>
    <t>příplatek za vratný čep - AUTORETURN</t>
  </si>
  <si>
    <t>Epic Conference Black</t>
  </si>
  <si>
    <t>9 kg</t>
  </si>
  <si>
    <t xml:space="preserve">7600 Shiny Executive </t>
  </si>
  <si>
    <t>15,9 kg</t>
  </si>
  <si>
    <t>129-136</t>
  </si>
  <si>
    <t>44-51</t>
  </si>
  <si>
    <t xml:space="preserve">7650 Shiny Executive </t>
  </si>
  <si>
    <t>13,9 kg</t>
  </si>
  <si>
    <t>96-103</t>
  </si>
  <si>
    <t>7650 Shiny Conference</t>
  </si>
  <si>
    <t>Sophia Executive</t>
  </si>
  <si>
    <t>BO</t>
  </si>
  <si>
    <t>P</t>
  </si>
  <si>
    <t>11,3 kg</t>
  </si>
  <si>
    <t>102-110</t>
  </si>
  <si>
    <t>47-55</t>
  </si>
  <si>
    <t>Sophia Conference</t>
  </si>
  <si>
    <t>10,1 kg</t>
  </si>
  <si>
    <t>KASE - MESH HIGH BACK</t>
  </si>
  <si>
    <t>černá síť</t>
  </si>
  <si>
    <t>bílá síť</t>
  </si>
  <si>
    <t>13,1 kg</t>
  </si>
  <si>
    <t xml:space="preserve">99-107 </t>
  </si>
  <si>
    <t>příplatek za mechanismus Multiblok</t>
  </si>
  <si>
    <t>45-53</t>
  </si>
  <si>
    <t>KASE - MESH LOW BACK</t>
  </si>
  <si>
    <t>11,9 kg</t>
  </si>
  <si>
    <t>90-98</t>
  </si>
  <si>
    <t>KASE - SOFT HIGH BACK</t>
  </si>
  <si>
    <t>BO, SK</t>
  </si>
  <si>
    <t>15,1 kg</t>
  </si>
  <si>
    <t>99 - 107 cm</t>
  </si>
  <si>
    <t>58 cm</t>
  </si>
  <si>
    <t>KASE - SOFT LOW BACK</t>
  </si>
  <si>
    <t>90 - 98 cm</t>
  </si>
  <si>
    <t>56 cm</t>
  </si>
  <si>
    <t>KASE - RIBBED HIGH BACK</t>
  </si>
  <si>
    <t>14 kg</t>
  </si>
  <si>
    <t>KASE - RIBBED LOW BACK</t>
  </si>
  <si>
    <t>c e n a   v č e t n ě   p o d r u č e k   a   p o d h l a v n í k u</t>
  </si>
  <si>
    <t>45,5-54,5</t>
  </si>
  <si>
    <t>116-129</t>
  </si>
  <si>
    <t>47-52</t>
  </si>
  <si>
    <t>46-55</t>
  </si>
  <si>
    <t>BAT NET PERF</t>
  </si>
  <si>
    <t>21 kg</t>
  </si>
  <si>
    <t>22,3 kg</t>
  </si>
  <si>
    <t>110-131</t>
  </si>
  <si>
    <t>sed. látka + op. síťovina</t>
  </si>
  <si>
    <t>8100 Vertika</t>
  </si>
  <si>
    <t>1,3 bm</t>
  </si>
  <si>
    <t>8150 Vertika PDH</t>
  </si>
  <si>
    <t>1,4 bm</t>
  </si>
  <si>
    <t>8150 Vertika</t>
  </si>
  <si>
    <t>44-53</t>
  </si>
  <si>
    <t>1,7 bm</t>
  </si>
  <si>
    <t>21,5 kg</t>
  </si>
  <si>
    <t>U potahů BO, SK a P lze za příplatek volit barvu čalounu boků nebo zad na bílou nebo černou</t>
  </si>
  <si>
    <t>příplatek za černý/bílý čaloun boků nebo zad</t>
  </si>
  <si>
    <t>18,3 kg</t>
  </si>
  <si>
    <t>2,75 bm</t>
  </si>
  <si>
    <t>výškově a úhlově nastavitelný podhlavník - PDH</t>
  </si>
  <si>
    <t>0,75 bm</t>
  </si>
  <si>
    <t>hloubka sedáku (SL):</t>
  </si>
  <si>
    <t>46-52</t>
  </si>
  <si>
    <t>46-56</t>
  </si>
  <si>
    <t>19,5 kg</t>
  </si>
  <si>
    <t>18,6 kg</t>
  </si>
  <si>
    <t>Aoki SWISS</t>
  </si>
  <si>
    <t>plast</t>
  </si>
  <si>
    <t>rozsah čalounění</t>
  </si>
  <si>
    <t xml:space="preserve"> bez čalounění - P</t>
  </si>
  <si>
    <t>-</t>
  </si>
  <si>
    <t>sedák - SEAT UPH</t>
  </si>
  <si>
    <t>sedák + opěrák - FRONT UPH</t>
  </si>
  <si>
    <t>sedák + opěrák + korpus - ALL UPH</t>
  </si>
  <si>
    <t>8,1 kg</t>
  </si>
  <si>
    <t>2160 TC</t>
  </si>
  <si>
    <t>Aoki Wood</t>
  </si>
  <si>
    <t>7,5 kg</t>
  </si>
  <si>
    <t>kusy v balení:</t>
  </si>
  <si>
    <t>2160 PC</t>
  </si>
  <si>
    <t>4,6 kg</t>
  </si>
  <si>
    <t>4,8  kg</t>
  </si>
  <si>
    <t>2160/S PC</t>
  </si>
  <si>
    <t>7,6 kg</t>
  </si>
  <si>
    <t>2160/S TC</t>
  </si>
  <si>
    <t>7,8 kg</t>
  </si>
  <si>
    <t>Aoki STYLE</t>
  </si>
  <si>
    <t>7,7 kg</t>
  </si>
  <si>
    <t>7,9 kg</t>
  </si>
  <si>
    <t>Aoki ALU</t>
  </si>
  <si>
    <t>8,2 kg</t>
  </si>
  <si>
    <t>73-80</t>
  </si>
  <si>
    <t>38-45</t>
  </si>
  <si>
    <t>8,4 kg</t>
  </si>
  <si>
    <t>40-47</t>
  </si>
  <si>
    <t>2160/SB PC</t>
  </si>
  <si>
    <t>2160/SB TC</t>
  </si>
  <si>
    <t>7,6  kg</t>
  </si>
  <si>
    <t>10,3 kg/ks</t>
  </si>
  <si>
    <t>Rocky KOL</t>
  </si>
  <si>
    <t>černý / šedý lak - N / G</t>
  </si>
  <si>
    <t>6,5 kg</t>
  </si>
  <si>
    <r>
      <rPr>
        <b/>
        <sz val="9"/>
        <color theme="1"/>
        <rFont val="Calibri"/>
        <family val="2"/>
      </rPr>
      <t>TAV</t>
    </r>
    <r>
      <rPr>
        <sz val="9"/>
        <color theme="1"/>
        <rFont val="Calibri"/>
        <family val="2"/>
      </rPr>
      <t xml:space="preserve"> - područky se stolkem (příplatek)</t>
    </r>
  </si>
  <si>
    <t>c e n a   b e z    p o d r u č e k</t>
  </si>
  <si>
    <t>5,9 kg</t>
  </si>
  <si>
    <t>Rocky NET KOL</t>
  </si>
  <si>
    <t>5,92 kg</t>
  </si>
  <si>
    <t>0,4 bm</t>
  </si>
  <si>
    <r>
      <rPr>
        <b/>
        <sz val="9"/>
        <color theme="1"/>
        <rFont val="Calibri"/>
        <family val="2"/>
      </rPr>
      <t>TAV</t>
    </r>
    <r>
      <rPr>
        <sz val="9"/>
        <color theme="1"/>
        <rFont val="Calibri"/>
        <family val="2"/>
      </rPr>
      <t xml:space="preserve"> - područky se stolkem (příplatek)</t>
    </r>
  </si>
  <si>
    <t>5,32 kg</t>
  </si>
  <si>
    <t>Rocky NET</t>
  </si>
  <si>
    <t>5,26 kg</t>
  </si>
  <si>
    <t>5,84 kg</t>
  </si>
  <si>
    <r>
      <rPr>
        <b/>
        <sz val="9"/>
        <color theme="1"/>
        <rFont val="Calibri"/>
        <family val="2"/>
      </rPr>
      <t>TAV</t>
    </r>
    <r>
      <rPr>
        <sz val="9"/>
        <color theme="1"/>
        <rFont val="Calibri"/>
        <family val="2"/>
      </rPr>
      <t xml:space="preserve"> - područky se stolkem (příplatek)</t>
    </r>
  </si>
  <si>
    <t>6,16 kg</t>
  </si>
  <si>
    <r>
      <rPr>
        <b/>
        <sz val="9"/>
        <color theme="1"/>
        <rFont val="Calibri"/>
        <family val="2"/>
      </rPr>
      <t>TAV</t>
    </r>
    <r>
      <rPr>
        <sz val="9"/>
        <color theme="1"/>
        <rFont val="Calibri"/>
        <family val="2"/>
      </rPr>
      <t xml:space="preserve"> - područky se stolkem (příplatek)</t>
    </r>
  </si>
  <si>
    <t>5,58 kg</t>
  </si>
  <si>
    <t>2170/S C</t>
  </si>
  <si>
    <t>Rocky/S</t>
  </si>
  <si>
    <t>7 kg</t>
  </si>
  <si>
    <r>
      <rPr>
        <b/>
        <sz val="9"/>
        <color theme="1"/>
        <rFont val="Calibri"/>
        <family val="2"/>
      </rPr>
      <t>TAV</t>
    </r>
    <r>
      <rPr>
        <sz val="9"/>
        <color theme="1"/>
        <rFont val="Calibri"/>
        <family val="2"/>
      </rPr>
      <t xml:space="preserve"> - područky se stolkem (příplatek)</t>
    </r>
  </si>
  <si>
    <t>2170/S C NET</t>
  </si>
  <si>
    <t>Rocky/S NET</t>
  </si>
  <si>
    <r>
      <rPr>
        <b/>
        <sz val="9"/>
        <color theme="1"/>
        <rFont val="Calibri"/>
        <family val="2"/>
      </rPr>
      <t>TAV</t>
    </r>
    <r>
      <rPr>
        <sz val="9"/>
        <color theme="1"/>
        <rFont val="Calibri"/>
        <family val="2"/>
      </rPr>
      <t xml:space="preserve"> - područky se stolkem (příplatek)</t>
    </r>
  </si>
  <si>
    <t>17,8 kg</t>
  </si>
  <si>
    <t>22,9 kg</t>
  </si>
  <si>
    <t>2,1 bm</t>
  </si>
  <si>
    <t>29,2 kg</t>
  </si>
  <si>
    <t>2,8 bm</t>
  </si>
  <si>
    <t>37,7 kg</t>
  </si>
  <si>
    <t>83,5 cm</t>
  </si>
  <si>
    <t>260 cm</t>
  </si>
  <si>
    <t>3,5 bm</t>
  </si>
  <si>
    <t>62 cm</t>
  </si>
  <si>
    <t>46,5 cm</t>
  </si>
  <si>
    <t>2172 + BR</t>
  </si>
  <si>
    <t>c e n a   v č e t n ě   p e v n ý c h  p o d r u č e k</t>
  </si>
  <si>
    <t>2173 + BR</t>
  </si>
  <si>
    <t>24,7 kg</t>
  </si>
  <si>
    <t>184 cm</t>
  </si>
  <si>
    <t>2174 + BR</t>
  </si>
  <si>
    <t>31,6 kg</t>
  </si>
  <si>
    <t>Rave P</t>
  </si>
  <si>
    <t>5 kg</t>
  </si>
  <si>
    <t>Rave T</t>
  </si>
  <si>
    <t>odstín plastu: černý 03, za příplatek bílý 06</t>
  </si>
  <si>
    <t>6,34 kg</t>
  </si>
  <si>
    <t>příplatek za bílý plast</t>
  </si>
  <si>
    <t>BRAVE01</t>
  </si>
  <si>
    <t>područky Rave</t>
  </si>
  <si>
    <t>plast - černá</t>
  </si>
  <si>
    <t>PAD černý</t>
  </si>
  <si>
    <t>BRAVE02</t>
  </si>
  <si>
    <t>ALU - černý lak</t>
  </si>
  <si>
    <t>BRAVE03</t>
  </si>
  <si>
    <t>ALU - leštěný</t>
  </si>
  <si>
    <t>PAD bílý</t>
  </si>
  <si>
    <t>BRAVE04</t>
  </si>
  <si>
    <t>BRAVE05</t>
  </si>
  <si>
    <t>PAD černý + stolek</t>
  </si>
  <si>
    <t>BRAVE06</t>
  </si>
  <si>
    <t>BRAVE07</t>
  </si>
  <si>
    <t>BRAVE08</t>
  </si>
  <si>
    <t>leštěný hliník - ALU</t>
  </si>
  <si>
    <t>18 kg</t>
  </si>
  <si>
    <t>23 kg</t>
  </si>
  <si>
    <t>27,5 kg</t>
  </si>
  <si>
    <t>30 kg</t>
  </si>
  <si>
    <t>36 kg</t>
  </si>
  <si>
    <t>BRAVE09</t>
  </si>
  <si>
    <t>područky Rave - lavice</t>
  </si>
  <si>
    <t>BRAVE10</t>
  </si>
  <si>
    <t>BRAVE11</t>
  </si>
  <si>
    <t>černý plast - P</t>
  </si>
  <si>
    <t>20 kg</t>
  </si>
  <si>
    <t>4,18 kg/ks</t>
  </si>
  <si>
    <t>Com - B</t>
  </si>
  <si>
    <t>56-81</t>
  </si>
  <si>
    <t>2130 PC</t>
  </si>
  <si>
    <t>4 kg</t>
  </si>
  <si>
    <r>
      <rPr>
        <b/>
        <sz val="9"/>
        <color theme="1"/>
        <rFont val="Calibri"/>
        <family val="2"/>
      </rPr>
      <t xml:space="preserve">BR </t>
    </r>
    <r>
      <rPr>
        <sz val="9"/>
        <color theme="1"/>
        <rFont val="Calibri"/>
        <family val="2"/>
      </rPr>
      <t>Strike - područky pouze jako součást židle</t>
    </r>
  </si>
  <si>
    <r>
      <rPr>
        <b/>
        <sz val="9"/>
        <color theme="1"/>
        <rFont val="Calibri"/>
        <family val="2"/>
      </rPr>
      <t xml:space="preserve">TAV </t>
    </r>
    <r>
      <rPr>
        <sz val="9"/>
        <color theme="1"/>
        <rFont val="Calibri"/>
        <family val="2"/>
      </rPr>
      <t>Strike - područky se stolkem</t>
    </r>
  </si>
  <si>
    <r>
      <rPr>
        <b/>
        <sz val="9"/>
        <color theme="1"/>
        <rFont val="Calibri"/>
        <family val="2"/>
      </rPr>
      <t xml:space="preserve">spojník </t>
    </r>
    <r>
      <rPr>
        <sz val="9"/>
        <color theme="1"/>
        <rFont val="Calibri"/>
        <family val="2"/>
      </rPr>
      <t>Strike -  pouze jako součást židle</t>
    </r>
  </si>
  <si>
    <t>2130 TC</t>
  </si>
  <si>
    <t>4,3 kg</t>
  </si>
  <si>
    <r>
      <rPr>
        <b/>
        <sz val="9"/>
        <color theme="1"/>
        <rFont val="Calibri"/>
        <family val="2"/>
      </rPr>
      <t xml:space="preserve">BR </t>
    </r>
    <r>
      <rPr>
        <sz val="9"/>
        <color theme="1"/>
        <rFont val="Calibri"/>
        <family val="2"/>
      </rPr>
      <t>Strike - područky pouze jako součást židle</t>
    </r>
  </si>
  <si>
    <r>
      <rPr>
        <b/>
        <sz val="9"/>
        <color theme="1"/>
        <rFont val="Calibri"/>
        <family val="2"/>
      </rPr>
      <t xml:space="preserve">TAV </t>
    </r>
    <r>
      <rPr>
        <sz val="9"/>
        <color theme="1"/>
        <rFont val="Calibri"/>
        <family val="2"/>
      </rPr>
      <t>Strike - područky se stolkem</t>
    </r>
  </si>
  <si>
    <r>
      <rPr>
        <b/>
        <sz val="9"/>
        <color theme="1"/>
        <rFont val="Calibri"/>
        <family val="2"/>
      </rPr>
      <t xml:space="preserve">spojník </t>
    </r>
    <r>
      <rPr>
        <sz val="9"/>
        <color theme="1"/>
        <rFont val="Calibri"/>
        <family val="2"/>
      </rPr>
      <t>Strike -  pouze jako součást židle</t>
    </r>
  </si>
  <si>
    <t>2130/S PC</t>
  </si>
  <si>
    <t>2130/S TC</t>
  </si>
  <si>
    <t>5,3 kg</t>
  </si>
  <si>
    <t>2130/SB PC</t>
  </si>
  <si>
    <t>6,8 kg</t>
  </si>
  <si>
    <t>2130/SB TC</t>
  </si>
  <si>
    <t>213x PP</t>
  </si>
  <si>
    <t>lavice Strike</t>
  </si>
  <si>
    <t>počet míst</t>
  </si>
  <si>
    <t>80 cm</t>
  </si>
  <si>
    <t xml:space="preserve"> 133 cm</t>
  </si>
  <si>
    <t>186 cm</t>
  </si>
  <si>
    <t>239 cm</t>
  </si>
  <si>
    <t xml:space="preserve"> 55 cm</t>
  </si>
  <si>
    <t xml:space="preserve"> 46 cm</t>
  </si>
  <si>
    <t>213x P ALU</t>
  </si>
  <si>
    <t>1920 Alex ALU</t>
  </si>
  <si>
    <t>12,14 kg</t>
  </si>
  <si>
    <t>94,5-103,5</t>
  </si>
  <si>
    <t>40,5-49,5</t>
  </si>
  <si>
    <t>1920/S Alex</t>
  </si>
  <si>
    <t>1920 Alex</t>
  </si>
  <si>
    <t>8,52 kg</t>
  </si>
  <si>
    <t>Elsi TC ALL UPH</t>
  </si>
  <si>
    <t>Elsi TC SEAT UPH</t>
  </si>
  <si>
    <t>5,54 kg</t>
  </si>
  <si>
    <t>4,92 kg</t>
  </si>
  <si>
    <t>Elsi LC KOL.</t>
  </si>
  <si>
    <t>baleno do kartonu</t>
  </si>
  <si>
    <t>Elsi 10x LN (LG)</t>
  </si>
  <si>
    <t>19,2 kg</t>
  </si>
  <si>
    <t>25 kg</t>
  </si>
  <si>
    <t>32,4 kg</t>
  </si>
  <si>
    <t>41,2 kg</t>
  </si>
  <si>
    <t>85,5 cm</t>
  </si>
  <si>
    <t>103 cm</t>
  </si>
  <si>
    <t>156 cm</t>
  </si>
  <si>
    <t>209cm</t>
  </si>
  <si>
    <t>45 cm</t>
  </si>
  <si>
    <t>c e n a   z a   k u s</t>
  </si>
  <si>
    <t>parametry</t>
  </si>
  <si>
    <t>Celková Výška:</t>
  </si>
  <si>
    <t>620-1270 mm</t>
  </si>
  <si>
    <t>Vyrovnání nerovností:</t>
  </si>
  <si>
    <t>0-10 mm</t>
  </si>
  <si>
    <t xml:space="preserve">Rychlost: </t>
  </si>
  <si>
    <t>32 mm/s</t>
  </si>
  <si>
    <t>Uložitelné nastavení</t>
  </si>
  <si>
    <t>Rozpětí šířky:</t>
  </si>
  <si>
    <t>1100-1600 mm</t>
  </si>
  <si>
    <t>Šířka vodorovné nohy:</t>
  </si>
  <si>
    <t>700 mm</t>
  </si>
  <si>
    <t>rozměr (cm)</t>
  </si>
  <si>
    <t>120 x 60</t>
  </si>
  <si>
    <t>80 x 80</t>
  </si>
  <si>
    <t>120 x 80</t>
  </si>
  <si>
    <t>160 x 80</t>
  </si>
  <si>
    <t>stůl komplet</t>
  </si>
  <si>
    <t>podnoží samostatně</t>
  </si>
  <si>
    <t>deska samostatně</t>
  </si>
  <si>
    <t>odstín podnoží</t>
  </si>
  <si>
    <t>buk, šedá</t>
  </si>
  <si>
    <t>hmotnost  (kg)</t>
  </si>
  <si>
    <t>balení</t>
  </si>
  <si>
    <t>záslepka Istra s rektifikací</t>
  </si>
  <si>
    <t>rozměr A (mm)</t>
  </si>
  <si>
    <t>rozměr E (mm)</t>
  </si>
  <si>
    <t>rozměr B (mm)</t>
  </si>
  <si>
    <t>M22</t>
  </si>
  <si>
    <t>zatížení F (kg)</t>
  </si>
  <si>
    <t>rozměr C (mm)</t>
  </si>
  <si>
    <t>hmotnost/ks</t>
  </si>
  <si>
    <t>0,0326 kg</t>
  </si>
  <si>
    <t>rozměr D (mm)</t>
  </si>
  <si>
    <t>materiál</t>
  </si>
  <si>
    <t>PA-6</t>
  </si>
  <si>
    <t>Next PDH + Next PDH ALL UPH</t>
  </si>
  <si>
    <t>síť na opěráku, čalouněný sedák</t>
  </si>
  <si>
    <t>113-130</t>
  </si>
  <si>
    <t>41-53</t>
  </si>
  <si>
    <t>16,6 kg</t>
  </si>
  <si>
    <t>44-49</t>
  </si>
  <si>
    <t>Oklahoma PDH</t>
  </si>
  <si>
    <t>20,4 kg</t>
  </si>
  <si>
    <t>44,5-53,5</t>
  </si>
  <si>
    <t>100-126</t>
  </si>
  <si>
    <t>výškově nastavitelné područky BR 06</t>
  </si>
  <si>
    <t>48-56,5</t>
  </si>
  <si>
    <t>1380 ASYN</t>
  </si>
  <si>
    <t>12,1 kg</t>
  </si>
  <si>
    <t>12,3 kg</t>
  </si>
  <si>
    <t>96-102,5</t>
  </si>
  <si>
    <t>44-51,5</t>
  </si>
  <si>
    <t>Novello White</t>
  </si>
  <si>
    <t>1540 ASYN C</t>
  </si>
  <si>
    <t>16,5 kg</t>
  </si>
  <si>
    <t>107,5-127</t>
  </si>
  <si>
    <t>46,5-58,5</t>
  </si>
  <si>
    <t xml:space="preserve">1540 ASYN </t>
  </si>
  <si>
    <t>106-125,5</t>
  </si>
  <si>
    <t>1140 ASYN C</t>
  </si>
  <si>
    <t>13,5 kg</t>
  </si>
  <si>
    <t>94-114,5</t>
  </si>
  <si>
    <t>41-55</t>
  </si>
  <si>
    <t>11,5 kg</t>
  </si>
  <si>
    <t>1640 ASYN C</t>
  </si>
  <si>
    <t>1640 ASYN</t>
  </si>
  <si>
    <t>10,7 kg</t>
  </si>
  <si>
    <t>40-53</t>
  </si>
  <si>
    <t>Panther ASYN C</t>
  </si>
  <si>
    <t>14,3 kg</t>
  </si>
  <si>
    <t>99-116</t>
  </si>
  <si>
    <t>42-55</t>
  </si>
  <si>
    <t>Panther ASYN</t>
  </si>
  <si>
    <t>12,9 kg</t>
  </si>
  <si>
    <t>9,3 kg</t>
  </si>
  <si>
    <t>99-117,5</t>
  </si>
  <si>
    <t>42,5-57</t>
  </si>
  <si>
    <t>10 kg</t>
  </si>
  <si>
    <t>99,5-117,5</t>
  </si>
  <si>
    <t>44-57</t>
  </si>
  <si>
    <t>2180/S Magix HIGH</t>
  </si>
  <si>
    <t>c e n a  v č e t n ě   p o d r u č e k</t>
  </si>
  <si>
    <t>22,82 kg (9,76 kg/ks)</t>
  </si>
  <si>
    <t>8,8 kg</t>
  </si>
  <si>
    <t>2180/S Magix NET</t>
  </si>
  <si>
    <t>27,96 kg (8,22 kg/ks)</t>
  </si>
  <si>
    <t>0,6 bm</t>
  </si>
  <si>
    <t>5,56 kg</t>
  </si>
  <si>
    <t>Taurus TN (TG)</t>
  </si>
  <si>
    <t>Taurus TC</t>
  </si>
  <si>
    <t>7,3 kg</t>
  </si>
  <si>
    <t>1122 TN (TG)</t>
  </si>
  <si>
    <t>1123 TN (TG)</t>
  </si>
  <si>
    <t>155 cm</t>
  </si>
  <si>
    <t xml:space="preserve">1124 TN (TG) </t>
  </si>
  <si>
    <t>1125 TN (TG) + tavo</t>
  </si>
  <si>
    <t>36,2 kg</t>
  </si>
  <si>
    <t>1125 TN (TG)</t>
  </si>
  <si>
    <t>1120 L</t>
  </si>
  <si>
    <t>N</t>
  </si>
  <si>
    <t>RAL 9006</t>
  </si>
  <si>
    <t>C</t>
  </si>
  <si>
    <t>černý</t>
  </si>
  <si>
    <t>chrom</t>
  </si>
  <si>
    <t>8 kg</t>
  </si>
  <si>
    <t>112x LN (LG)</t>
  </si>
  <si>
    <t>104 cm</t>
  </si>
  <si>
    <t>209 cm</t>
  </si>
  <si>
    <t>Taurus PN (PG) LAYER</t>
  </si>
  <si>
    <t>4,2 kg</t>
  </si>
  <si>
    <t>Taurus PC LAYER</t>
  </si>
  <si>
    <t>112x PN (PG) LAYER</t>
  </si>
  <si>
    <t>26,2 kg</t>
  </si>
  <si>
    <t>Taurus PN (PG) ISO</t>
  </si>
  <si>
    <t>Taurus PC ISO</t>
  </si>
  <si>
    <t>112x PN (PG) ISO</t>
  </si>
  <si>
    <t>Taurus TN (TG) NET</t>
  </si>
  <si>
    <t>5,1 kg</t>
  </si>
  <si>
    <t>hloubka:</t>
  </si>
  <si>
    <t>0,65 bm</t>
  </si>
  <si>
    <t>11,8 kg</t>
  </si>
  <si>
    <t>1250 Sally</t>
  </si>
  <si>
    <t>00 - Y, 09 - Y</t>
  </si>
  <si>
    <t>50 - Y, 59 - Y</t>
  </si>
  <si>
    <t>ilustrační obrázek</t>
  </si>
  <si>
    <t>6,68 kg</t>
  </si>
  <si>
    <t>8,68 kg</t>
  </si>
  <si>
    <t>celková výška v cm:</t>
  </si>
  <si>
    <t>74-87</t>
  </si>
  <si>
    <t>90-115</t>
  </si>
  <si>
    <t>šířka v cm:</t>
  </si>
  <si>
    <t>výška sedáku v cm:</t>
  </si>
  <si>
    <t>1250 61 XX - Y</t>
  </si>
  <si>
    <t>příplatek za čalouněný sedák BN, BO, SK</t>
  </si>
  <si>
    <t>kolečka</t>
  </si>
  <si>
    <t>00 - Y</t>
  </si>
  <si>
    <t>410 překližka bílá</t>
  </si>
  <si>
    <t>XX - 1</t>
  </si>
  <si>
    <t>kluzáky</t>
  </si>
  <si>
    <t>09 - Y</t>
  </si>
  <si>
    <t>831 překližka červená</t>
  </si>
  <si>
    <t>XX - 3</t>
  </si>
  <si>
    <t>EXT výšk.nastav.+ kol.</t>
  </si>
  <si>
    <t>50 - Y</t>
  </si>
  <si>
    <t>480 překližka sv. šedá</t>
  </si>
  <si>
    <t>XX - 5</t>
  </si>
  <si>
    <t>EXT výšk.nastav.+ kluz.</t>
  </si>
  <si>
    <t>59 - Y</t>
  </si>
  <si>
    <t>879 překližka tm. šedá</t>
  </si>
  <si>
    <t>XX - 7</t>
  </si>
  <si>
    <t>1260 Alloy PU</t>
  </si>
  <si>
    <t>XX 21; XX 22</t>
  </si>
  <si>
    <t>XX 11; XX 12</t>
  </si>
  <si>
    <t>XX 23; XX 24</t>
  </si>
  <si>
    <t>XX 13; XX 14</t>
  </si>
  <si>
    <t>9,7 kg</t>
  </si>
  <si>
    <t>11,7 kg</t>
  </si>
  <si>
    <t>90-102,5</t>
  </si>
  <si>
    <t>93-112,5</t>
  </si>
  <si>
    <t>47,5-60,5</t>
  </si>
  <si>
    <t>51-70,5</t>
  </si>
  <si>
    <t>1261 XX XX</t>
  </si>
  <si>
    <t>příplatek za šedý rám opěradla (mod. 1262)</t>
  </si>
  <si>
    <t>polyuretan černý</t>
  </si>
  <si>
    <t>11 XX</t>
  </si>
  <si>
    <t>báze ALU</t>
  </si>
  <si>
    <t>XX 1X</t>
  </si>
  <si>
    <t>polyuretan šedý</t>
  </si>
  <si>
    <t>12 XX</t>
  </si>
  <si>
    <t>báze plast</t>
  </si>
  <si>
    <t>XX 2X</t>
  </si>
  <si>
    <t>područky BR 16</t>
  </si>
  <si>
    <t>polyuretan modrý</t>
  </si>
  <si>
    <t>13 XX</t>
  </si>
  <si>
    <t>XX X1</t>
  </si>
  <si>
    <t>polyuretan červený</t>
  </si>
  <si>
    <t>14 XX</t>
  </si>
  <si>
    <t>XX X2</t>
  </si>
  <si>
    <t>XX X3</t>
  </si>
  <si>
    <t>XX X4</t>
  </si>
  <si>
    <t>1260 Alloy PLAST</t>
  </si>
  <si>
    <t>9,5 kg</t>
  </si>
  <si>
    <t>21 XX</t>
  </si>
  <si>
    <t>22 XX</t>
  </si>
  <si>
    <t>23 XX</t>
  </si>
  <si>
    <t>24 XX</t>
  </si>
  <si>
    <t>49-54</t>
  </si>
  <si>
    <t>1040 ERGO - pokladní židle</t>
  </si>
  <si>
    <t>c e n a   b e z   p o d r u č e k   a   e x t e n d u</t>
  </si>
  <si>
    <t>9,2 kg</t>
  </si>
  <si>
    <t>110-141</t>
  </si>
  <si>
    <t>0,73 bm</t>
  </si>
  <si>
    <t>59-85</t>
  </si>
  <si>
    <t>antistatický potah</t>
  </si>
  <si>
    <t>9,9 kg</t>
  </si>
  <si>
    <t>6 kg</t>
  </si>
  <si>
    <t>57-82,5</t>
  </si>
  <si>
    <t>průměr sedáku:</t>
  </si>
  <si>
    <t xml:space="preserve">1290 PU SYN </t>
  </si>
  <si>
    <t>5000-99,   5009-99</t>
  </si>
  <si>
    <t>5100-99,         5109-99</t>
  </si>
  <si>
    <t>5050-99,   5059-99</t>
  </si>
  <si>
    <t>5150-99,   5159-99</t>
  </si>
  <si>
    <t>1290 XX XX</t>
  </si>
  <si>
    <t>Specifikace výrobku - kód sestavy</t>
  </si>
  <si>
    <r>
      <rPr>
        <b/>
        <sz val="10"/>
        <color theme="1"/>
        <rFont val="Calibri"/>
        <family val="2"/>
      </rPr>
      <t xml:space="preserve">50 </t>
    </r>
    <r>
      <rPr>
        <sz val="10"/>
        <color theme="1"/>
        <rFont val="Calibri"/>
        <family val="2"/>
      </rPr>
      <t>XX-99</t>
    </r>
  </si>
  <si>
    <t>hmotnost: (NETTO)</t>
  </si>
  <si>
    <t>báze chrom</t>
  </si>
  <si>
    <r>
      <rPr>
        <b/>
        <sz val="10"/>
        <color theme="1"/>
        <rFont val="Calibri"/>
        <family val="2"/>
      </rPr>
      <t xml:space="preserve">51 </t>
    </r>
    <r>
      <rPr>
        <sz val="10"/>
        <color theme="1"/>
        <rFont val="Calibri"/>
        <family val="2"/>
      </rPr>
      <t>XX-99</t>
    </r>
  </si>
  <si>
    <t>11,02 kg</t>
  </si>
  <si>
    <t>12,02 kg</t>
  </si>
  <si>
    <t>13,02 kg</t>
  </si>
  <si>
    <t>14,02 kg</t>
  </si>
  <si>
    <t>kusy v kartonu: 1</t>
  </si>
  <si>
    <t xml:space="preserve">kolečka: </t>
  </si>
  <si>
    <r>
      <rPr>
        <sz val="10"/>
        <color theme="1"/>
        <rFont val="Calibri"/>
        <family val="2"/>
      </rPr>
      <t>XX</t>
    </r>
    <r>
      <rPr>
        <b/>
        <sz val="10"/>
        <color theme="1"/>
        <rFont val="Calibri"/>
        <family val="2"/>
      </rPr>
      <t xml:space="preserve"> 00-99</t>
    </r>
  </si>
  <si>
    <t>kluzáky:</t>
  </si>
  <si>
    <r>
      <rPr>
        <sz val="10"/>
        <color theme="1"/>
        <rFont val="Calibri"/>
        <family val="2"/>
      </rPr>
      <t>XX</t>
    </r>
    <r>
      <rPr>
        <b/>
        <sz val="10"/>
        <color theme="1"/>
        <rFont val="Calibri"/>
        <family val="2"/>
      </rPr>
      <t xml:space="preserve"> 09-99</t>
    </r>
  </si>
  <si>
    <t>výška sedáku v cm</t>
  </si>
  <si>
    <t>extend výšk.nastav.+ kolečka</t>
  </si>
  <si>
    <r>
      <rPr>
        <sz val="10"/>
        <color theme="1"/>
        <rFont val="Calibri"/>
        <family val="2"/>
      </rPr>
      <t>XX</t>
    </r>
    <r>
      <rPr>
        <b/>
        <sz val="10"/>
        <color theme="1"/>
        <rFont val="Calibri"/>
        <family val="2"/>
      </rPr>
      <t xml:space="preserve"> 50-99</t>
    </r>
  </si>
  <si>
    <t>42-54</t>
  </si>
  <si>
    <t>55-80</t>
  </si>
  <si>
    <t>extend výšk.nastav.+ kluzáky</t>
  </si>
  <si>
    <r>
      <rPr>
        <sz val="10"/>
        <color theme="1"/>
        <rFont val="Calibri"/>
        <family val="2"/>
      </rPr>
      <t>XX</t>
    </r>
    <r>
      <rPr>
        <b/>
        <sz val="10"/>
        <color theme="1"/>
        <rFont val="Calibri"/>
        <family val="2"/>
      </rPr>
      <t xml:space="preserve"> 59-99</t>
    </r>
  </si>
  <si>
    <t xml:space="preserve">1290 PU ASYN </t>
  </si>
  <si>
    <t>5000, 5009</t>
  </si>
  <si>
    <t>5100, 5109</t>
  </si>
  <si>
    <t>5050, 5059</t>
  </si>
  <si>
    <t>5150, 5159</t>
  </si>
  <si>
    <r>
      <rPr>
        <b/>
        <sz val="10"/>
        <color theme="1"/>
        <rFont val="Calibri"/>
        <family val="2"/>
      </rPr>
      <t xml:space="preserve">50 </t>
    </r>
    <r>
      <rPr>
        <sz val="10"/>
        <color theme="1"/>
        <rFont val="Calibri"/>
        <family val="2"/>
      </rPr>
      <t>XX</t>
    </r>
  </si>
  <si>
    <r>
      <rPr>
        <b/>
        <sz val="10"/>
        <color theme="1"/>
        <rFont val="Calibri"/>
        <family val="2"/>
      </rPr>
      <t xml:space="preserve">51 </t>
    </r>
    <r>
      <rPr>
        <sz val="10"/>
        <color theme="1"/>
        <rFont val="Calibri"/>
        <family val="2"/>
      </rPr>
      <t>XX</t>
    </r>
  </si>
  <si>
    <t>10,9 kg</t>
  </si>
  <si>
    <r>
      <rPr>
        <sz val="10"/>
        <color theme="1"/>
        <rFont val="Calibri"/>
        <family val="2"/>
      </rPr>
      <t>XX</t>
    </r>
    <r>
      <rPr>
        <b/>
        <sz val="10"/>
        <color theme="1"/>
        <rFont val="Calibri"/>
        <family val="2"/>
      </rPr>
      <t xml:space="preserve"> 00</t>
    </r>
  </si>
  <si>
    <r>
      <rPr>
        <sz val="10"/>
        <color theme="1"/>
        <rFont val="Calibri"/>
        <family val="2"/>
      </rPr>
      <t>XX</t>
    </r>
    <r>
      <rPr>
        <b/>
        <sz val="10"/>
        <color theme="1"/>
        <rFont val="Calibri"/>
        <family val="2"/>
      </rPr>
      <t xml:space="preserve"> 09</t>
    </r>
  </si>
  <si>
    <r>
      <rPr>
        <sz val="10"/>
        <color theme="1"/>
        <rFont val="Calibri"/>
        <family val="2"/>
      </rPr>
      <t>XX</t>
    </r>
    <r>
      <rPr>
        <b/>
        <sz val="10"/>
        <color theme="1"/>
        <rFont val="Calibri"/>
        <family val="2"/>
      </rPr>
      <t xml:space="preserve"> 50</t>
    </r>
  </si>
  <si>
    <t>41-54</t>
  </si>
  <si>
    <t>54-78</t>
  </si>
  <si>
    <t>56-80</t>
  </si>
  <si>
    <r>
      <rPr>
        <sz val="10"/>
        <color theme="1"/>
        <rFont val="Calibri"/>
        <family val="2"/>
      </rPr>
      <t>XX</t>
    </r>
    <r>
      <rPr>
        <b/>
        <sz val="10"/>
        <color theme="1"/>
        <rFont val="Calibri"/>
        <family val="2"/>
      </rPr>
      <t xml:space="preserve"> 59</t>
    </r>
  </si>
  <si>
    <t xml:space="preserve">1290 PU MEK </t>
  </si>
  <si>
    <t>4000, 4009</t>
  </si>
  <si>
    <t>4100, 4109</t>
  </si>
  <si>
    <t>4050, 4059</t>
  </si>
  <si>
    <t>4150, 4159</t>
  </si>
  <si>
    <r>
      <rPr>
        <b/>
        <sz val="10"/>
        <color theme="1"/>
        <rFont val="Calibri"/>
        <family val="2"/>
      </rPr>
      <t xml:space="preserve">40 </t>
    </r>
    <r>
      <rPr>
        <sz val="10"/>
        <color theme="1"/>
        <rFont val="Calibri"/>
        <family val="2"/>
      </rPr>
      <t>XX</t>
    </r>
  </si>
  <si>
    <r>
      <rPr>
        <b/>
        <sz val="10"/>
        <color theme="1"/>
        <rFont val="Calibri"/>
        <family val="2"/>
      </rPr>
      <t xml:space="preserve">41 </t>
    </r>
    <r>
      <rPr>
        <sz val="10"/>
        <color theme="1"/>
        <rFont val="Calibri"/>
        <family val="2"/>
      </rPr>
      <t>XX</t>
    </r>
  </si>
  <si>
    <t>8,7 kg</t>
  </si>
  <si>
    <t>9,8 kg</t>
  </si>
  <si>
    <t>10,8 kg</t>
  </si>
  <si>
    <r>
      <rPr>
        <sz val="10"/>
        <color theme="1"/>
        <rFont val="Calibri"/>
        <family val="2"/>
      </rPr>
      <t>XX</t>
    </r>
    <r>
      <rPr>
        <b/>
        <sz val="10"/>
        <color theme="1"/>
        <rFont val="Calibri"/>
        <family val="2"/>
      </rPr>
      <t xml:space="preserve"> 00</t>
    </r>
  </si>
  <si>
    <r>
      <rPr>
        <sz val="10"/>
        <color theme="1"/>
        <rFont val="Calibri"/>
        <family val="2"/>
      </rPr>
      <t>XX</t>
    </r>
    <r>
      <rPr>
        <b/>
        <sz val="10"/>
        <color theme="1"/>
        <rFont val="Calibri"/>
        <family val="2"/>
      </rPr>
      <t xml:space="preserve"> 09</t>
    </r>
  </si>
  <si>
    <r>
      <rPr>
        <sz val="10"/>
        <color theme="1"/>
        <rFont val="Calibri"/>
        <family val="2"/>
      </rPr>
      <t>XX</t>
    </r>
    <r>
      <rPr>
        <b/>
        <sz val="10"/>
        <color theme="1"/>
        <rFont val="Calibri"/>
        <family val="2"/>
      </rPr>
      <t xml:space="preserve"> 50</t>
    </r>
  </si>
  <si>
    <t>42,5-55</t>
  </si>
  <si>
    <t>45,5-58</t>
  </si>
  <si>
    <t>58,5-83,5</t>
  </si>
  <si>
    <t>61-86</t>
  </si>
  <si>
    <r>
      <rPr>
        <sz val="10"/>
        <color theme="1"/>
        <rFont val="Calibri"/>
        <family val="2"/>
      </rPr>
      <t>XX</t>
    </r>
    <r>
      <rPr>
        <b/>
        <sz val="10"/>
        <color theme="1"/>
        <rFont val="Calibri"/>
        <family val="2"/>
      </rPr>
      <t xml:space="preserve"> 59</t>
    </r>
  </si>
  <si>
    <t xml:space="preserve">1290 PU NOR </t>
  </si>
  <si>
    <t>3000, 3009</t>
  </si>
  <si>
    <t>3100, 3109</t>
  </si>
  <si>
    <t>3050, 3059</t>
  </si>
  <si>
    <t>3150, 3159</t>
  </si>
  <si>
    <r>
      <rPr>
        <b/>
        <sz val="10"/>
        <color theme="1"/>
        <rFont val="Calibri"/>
        <family val="2"/>
      </rPr>
      <t xml:space="preserve">30 </t>
    </r>
    <r>
      <rPr>
        <sz val="10"/>
        <color theme="1"/>
        <rFont val="Calibri"/>
        <family val="2"/>
      </rPr>
      <t>XX</t>
    </r>
  </si>
  <si>
    <r>
      <rPr>
        <b/>
        <sz val="10"/>
        <color theme="1"/>
        <rFont val="Calibri"/>
        <family val="2"/>
      </rPr>
      <t xml:space="preserve">31 </t>
    </r>
    <r>
      <rPr>
        <sz val="10"/>
        <color theme="1"/>
        <rFont val="Calibri"/>
        <family val="2"/>
      </rPr>
      <t>XX</t>
    </r>
  </si>
  <si>
    <r>
      <rPr>
        <sz val="10"/>
        <color theme="1"/>
        <rFont val="Calibri"/>
        <family val="2"/>
      </rPr>
      <t>XX</t>
    </r>
    <r>
      <rPr>
        <b/>
        <sz val="10"/>
        <color theme="1"/>
        <rFont val="Calibri"/>
        <family val="2"/>
      </rPr>
      <t xml:space="preserve"> 00</t>
    </r>
  </si>
  <si>
    <r>
      <rPr>
        <sz val="10"/>
        <color theme="1"/>
        <rFont val="Calibri"/>
        <family val="2"/>
      </rPr>
      <t>XX</t>
    </r>
    <r>
      <rPr>
        <b/>
        <sz val="10"/>
        <color theme="1"/>
        <rFont val="Calibri"/>
        <family val="2"/>
      </rPr>
      <t xml:space="preserve"> 09</t>
    </r>
  </si>
  <si>
    <r>
      <rPr>
        <sz val="10"/>
        <color theme="1"/>
        <rFont val="Calibri"/>
        <family val="2"/>
      </rPr>
      <t>XX</t>
    </r>
    <r>
      <rPr>
        <b/>
        <sz val="10"/>
        <color theme="1"/>
        <rFont val="Calibri"/>
        <family val="2"/>
      </rPr>
      <t xml:space="preserve"> 50</t>
    </r>
  </si>
  <si>
    <r>
      <rPr>
        <sz val="10"/>
        <color theme="1"/>
        <rFont val="Calibri"/>
        <family val="2"/>
      </rPr>
      <t>XX</t>
    </r>
    <r>
      <rPr>
        <b/>
        <sz val="10"/>
        <color theme="1"/>
        <rFont val="Calibri"/>
        <family val="2"/>
      </rPr>
      <t xml:space="preserve"> 59</t>
    </r>
  </si>
  <si>
    <t xml:space="preserve">1290 L MEK </t>
  </si>
  <si>
    <t>7000, 7009</t>
  </si>
  <si>
    <t>7100, 7109</t>
  </si>
  <si>
    <t>7050, 7059</t>
  </si>
  <si>
    <t>7150, 7159</t>
  </si>
  <si>
    <r>
      <rPr>
        <b/>
        <sz val="10"/>
        <color theme="1"/>
        <rFont val="Calibri"/>
        <family val="2"/>
      </rPr>
      <t xml:space="preserve">70 </t>
    </r>
    <r>
      <rPr>
        <sz val="10"/>
        <color theme="1"/>
        <rFont val="Calibri"/>
        <family val="2"/>
      </rPr>
      <t>XX</t>
    </r>
  </si>
  <si>
    <r>
      <rPr>
        <b/>
        <sz val="10"/>
        <color theme="1"/>
        <rFont val="Calibri"/>
        <family val="2"/>
      </rPr>
      <t xml:space="preserve">71 </t>
    </r>
    <r>
      <rPr>
        <sz val="10"/>
        <color theme="1"/>
        <rFont val="Calibri"/>
        <family val="2"/>
      </rPr>
      <t>XX</t>
    </r>
  </si>
  <si>
    <t>7,0 kg</t>
  </si>
  <si>
    <t>9,0 kg</t>
  </si>
  <si>
    <r>
      <rPr>
        <sz val="10"/>
        <color theme="1"/>
        <rFont val="Calibri"/>
        <family val="2"/>
      </rPr>
      <t>XX</t>
    </r>
    <r>
      <rPr>
        <b/>
        <sz val="10"/>
        <color theme="1"/>
        <rFont val="Calibri"/>
        <family val="2"/>
      </rPr>
      <t xml:space="preserve"> 00</t>
    </r>
  </si>
  <si>
    <r>
      <rPr>
        <sz val="10"/>
        <color theme="1"/>
        <rFont val="Calibri"/>
        <family val="2"/>
      </rPr>
      <t>XX</t>
    </r>
    <r>
      <rPr>
        <b/>
        <sz val="10"/>
        <color theme="1"/>
        <rFont val="Calibri"/>
        <family val="2"/>
      </rPr>
      <t xml:space="preserve"> 09</t>
    </r>
  </si>
  <si>
    <r>
      <rPr>
        <sz val="10"/>
        <color theme="1"/>
        <rFont val="Calibri"/>
        <family val="2"/>
      </rPr>
      <t>XX</t>
    </r>
    <r>
      <rPr>
        <b/>
        <sz val="10"/>
        <color theme="1"/>
        <rFont val="Calibri"/>
        <family val="2"/>
      </rPr>
      <t xml:space="preserve"> 50</t>
    </r>
  </si>
  <si>
    <t>43,5-56</t>
  </si>
  <si>
    <t>57,5-83</t>
  </si>
  <si>
    <t>59,5-85,5</t>
  </si>
  <si>
    <r>
      <rPr>
        <sz val="10"/>
        <color theme="1"/>
        <rFont val="Calibri"/>
        <family val="2"/>
      </rPr>
      <t>XX</t>
    </r>
    <r>
      <rPr>
        <b/>
        <sz val="10"/>
        <color theme="1"/>
        <rFont val="Calibri"/>
        <family val="2"/>
      </rPr>
      <t xml:space="preserve"> 59</t>
    </r>
  </si>
  <si>
    <t xml:space="preserve">1290 L NOR </t>
  </si>
  <si>
    <t>6000, 6009</t>
  </si>
  <si>
    <t>6100, 6109</t>
  </si>
  <si>
    <t>6050, 6059</t>
  </si>
  <si>
    <t>6150, 6159</t>
  </si>
  <si>
    <r>
      <rPr>
        <b/>
        <sz val="10"/>
        <color theme="1"/>
        <rFont val="Calibri"/>
        <family val="2"/>
      </rPr>
      <t xml:space="preserve">60 </t>
    </r>
    <r>
      <rPr>
        <sz val="10"/>
        <color theme="1"/>
        <rFont val="Calibri"/>
        <family val="2"/>
      </rPr>
      <t>XX</t>
    </r>
  </si>
  <si>
    <r>
      <rPr>
        <b/>
        <sz val="10"/>
        <color theme="1"/>
        <rFont val="Calibri"/>
        <family val="2"/>
      </rPr>
      <t xml:space="preserve">61 </t>
    </r>
    <r>
      <rPr>
        <sz val="10"/>
        <color theme="1"/>
        <rFont val="Calibri"/>
        <family val="2"/>
      </rPr>
      <t>XX</t>
    </r>
  </si>
  <si>
    <t>6,2 kg</t>
  </si>
  <si>
    <r>
      <rPr>
        <sz val="10"/>
        <color theme="1"/>
        <rFont val="Calibri"/>
        <family val="2"/>
      </rPr>
      <t>XX</t>
    </r>
    <r>
      <rPr>
        <b/>
        <sz val="10"/>
        <color theme="1"/>
        <rFont val="Calibri"/>
        <family val="2"/>
      </rPr>
      <t xml:space="preserve"> 00</t>
    </r>
  </si>
  <si>
    <r>
      <rPr>
        <sz val="10"/>
        <color theme="1"/>
        <rFont val="Calibri"/>
        <family val="2"/>
      </rPr>
      <t>XX</t>
    </r>
    <r>
      <rPr>
        <b/>
        <sz val="10"/>
        <color theme="1"/>
        <rFont val="Calibri"/>
        <family val="2"/>
      </rPr>
      <t xml:space="preserve"> 09</t>
    </r>
  </si>
  <si>
    <r>
      <rPr>
        <sz val="10"/>
        <color theme="1"/>
        <rFont val="Calibri"/>
        <family val="2"/>
      </rPr>
      <t>XX</t>
    </r>
    <r>
      <rPr>
        <b/>
        <sz val="10"/>
        <color theme="1"/>
        <rFont val="Calibri"/>
        <family val="2"/>
      </rPr>
      <t xml:space="preserve"> 50</t>
    </r>
  </si>
  <si>
    <r>
      <rPr>
        <sz val="10"/>
        <color theme="1"/>
        <rFont val="Calibri"/>
        <family val="2"/>
      </rPr>
      <t>XX</t>
    </r>
    <r>
      <rPr>
        <b/>
        <sz val="10"/>
        <color theme="1"/>
        <rFont val="Calibri"/>
        <family val="2"/>
      </rPr>
      <t xml:space="preserve"> 59</t>
    </r>
  </si>
  <si>
    <t>8000, 8009</t>
  </si>
  <si>
    <t>8100, 8109</t>
  </si>
  <si>
    <t>8050, 8059</t>
  </si>
  <si>
    <t>8150, 8159</t>
  </si>
  <si>
    <r>
      <rPr>
        <b/>
        <sz val="10"/>
        <color theme="1"/>
        <rFont val="Calibri"/>
        <family val="2"/>
      </rPr>
      <t xml:space="preserve">80 </t>
    </r>
    <r>
      <rPr>
        <sz val="10"/>
        <color theme="1"/>
        <rFont val="Calibri"/>
        <family val="2"/>
      </rPr>
      <t>XX</t>
    </r>
  </si>
  <si>
    <r>
      <rPr>
        <b/>
        <sz val="10"/>
        <color theme="1"/>
        <rFont val="Calibri"/>
        <family val="2"/>
      </rPr>
      <t xml:space="preserve">81 </t>
    </r>
    <r>
      <rPr>
        <sz val="10"/>
        <color theme="1"/>
        <rFont val="Calibri"/>
        <family val="2"/>
      </rPr>
      <t>XX</t>
    </r>
  </si>
  <si>
    <t>5,7 kg</t>
  </si>
  <si>
    <t>6,6 kg</t>
  </si>
  <si>
    <r>
      <rPr>
        <sz val="10"/>
        <color theme="1"/>
        <rFont val="Calibri"/>
        <family val="2"/>
      </rPr>
      <t>XX</t>
    </r>
    <r>
      <rPr>
        <b/>
        <sz val="10"/>
        <color theme="1"/>
        <rFont val="Calibri"/>
        <family val="2"/>
      </rPr>
      <t xml:space="preserve"> 00</t>
    </r>
  </si>
  <si>
    <r>
      <rPr>
        <sz val="10"/>
        <color theme="1"/>
        <rFont val="Calibri"/>
        <family val="2"/>
      </rPr>
      <t>XX</t>
    </r>
    <r>
      <rPr>
        <b/>
        <sz val="10"/>
        <color theme="1"/>
        <rFont val="Calibri"/>
        <family val="2"/>
      </rPr>
      <t xml:space="preserve"> 09</t>
    </r>
  </si>
  <si>
    <r>
      <rPr>
        <sz val="10"/>
        <color theme="1"/>
        <rFont val="Calibri"/>
        <family val="2"/>
      </rPr>
      <t>XX</t>
    </r>
    <r>
      <rPr>
        <b/>
        <sz val="10"/>
        <color theme="1"/>
        <rFont val="Calibri"/>
        <family val="2"/>
      </rPr>
      <t xml:space="preserve"> 50</t>
    </r>
  </si>
  <si>
    <r>
      <rPr>
        <sz val="10"/>
        <color theme="1"/>
        <rFont val="Calibri"/>
        <family val="2"/>
      </rPr>
      <t>XX</t>
    </r>
    <r>
      <rPr>
        <b/>
        <sz val="10"/>
        <color theme="1"/>
        <rFont val="Calibri"/>
        <family val="2"/>
      </rPr>
      <t xml:space="preserve"> 59</t>
    </r>
  </si>
  <si>
    <t xml:space="preserve">1290 L TABURET </t>
  </si>
  <si>
    <t>9000, 9009</t>
  </si>
  <si>
    <t>9100, 9109</t>
  </si>
  <si>
    <t>9050, 9059</t>
  </si>
  <si>
    <t>9150, 9159</t>
  </si>
  <si>
    <r>
      <rPr>
        <b/>
        <sz val="10"/>
        <color theme="1"/>
        <rFont val="Calibri"/>
        <family val="2"/>
      </rPr>
      <t xml:space="preserve">90 </t>
    </r>
    <r>
      <rPr>
        <sz val="10"/>
        <color theme="1"/>
        <rFont val="Calibri"/>
        <family val="2"/>
      </rPr>
      <t>XX</t>
    </r>
  </si>
  <si>
    <r>
      <rPr>
        <b/>
        <sz val="10"/>
        <color theme="1"/>
        <rFont val="Calibri"/>
        <family val="2"/>
      </rPr>
      <t xml:space="preserve">91 </t>
    </r>
    <r>
      <rPr>
        <sz val="10"/>
        <color theme="1"/>
        <rFont val="Calibri"/>
        <family val="2"/>
      </rPr>
      <t>XX</t>
    </r>
  </si>
  <si>
    <t>4,5 kg</t>
  </si>
  <si>
    <t>5,6 kg</t>
  </si>
  <si>
    <r>
      <rPr>
        <sz val="10"/>
        <color theme="1"/>
        <rFont val="Calibri"/>
        <family val="2"/>
      </rPr>
      <t>XX</t>
    </r>
    <r>
      <rPr>
        <b/>
        <sz val="10"/>
        <color theme="1"/>
        <rFont val="Calibri"/>
        <family val="2"/>
      </rPr>
      <t xml:space="preserve"> 00</t>
    </r>
  </si>
  <si>
    <r>
      <rPr>
        <sz val="10"/>
        <color theme="1"/>
        <rFont val="Calibri"/>
        <family val="2"/>
      </rPr>
      <t>XX</t>
    </r>
    <r>
      <rPr>
        <b/>
        <sz val="10"/>
        <color theme="1"/>
        <rFont val="Calibri"/>
        <family val="2"/>
      </rPr>
      <t xml:space="preserve"> 09</t>
    </r>
  </si>
  <si>
    <r>
      <rPr>
        <sz val="10"/>
        <color theme="1"/>
        <rFont val="Calibri"/>
        <family val="2"/>
      </rPr>
      <t>XX</t>
    </r>
    <r>
      <rPr>
        <b/>
        <sz val="10"/>
        <color theme="1"/>
        <rFont val="Calibri"/>
        <family val="2"/>
      </rPr>
      <t xml:space="preserve"> 50</t>
    </r>
  </si>
  <si>
    <r>
      <rPr>
        <sz val="10"/>
        <color theme="1"/>
        <rFont val="Calibri"/>
        <family val="2"/>
      </rPr>
      <t>XX</t>
    </r>
    <r>
      <rPr>
        <b/>
        <sz val="10"/>
        <color theme="1"/>
        <rFont val="Calibri"/>
        <family val="2"/>
      </rPr>
      <t xml:space="preserve"> 59</t>
    </r>
  </si>
  <si>
    <t>7,2 kg</t>
  </si>
  <si>
    <t>8200, 8209</t>
  </si>
  <si>
    <t>8300, 8309</t>
  </si>
  <si>
    <t>8250, 8259</t>
  </si>
  <si>
    <t>8350, 8359</t>
  </si>
  <si>
    <r>
      <rPr>
        <b/>
        <sz val="10"/>
        <color theme="1"/>
        <rFont val="Calibri"/>
        <family val="2"/>
      </rPr>
      <t xml:space="preserve">82 </t>
    </r>
    <r>
      <rPr>
        <sz val="10"/>
        <color theme="1"/>
        <rFont val="Calibri"/>
        <family val="2"/>
      </rPr>
      <t>XX</t>
    </r>
  </si>
  <si>
    <r>
      <rPr>
        <b/>
        <sz val="10"/>
        <color theme="1"/>
        <rFont val="Calibri"/>
        <family val="2"/>
      </rPr>
      <t xml:space="preserve">83 </t>
    </r>
    <r>
      <rPr>
        <sz val="10"/>
        <color theme="1"/>
        <rFont val="Calibri"/>
        <family val="2"/>
      </rPr>
      <t>XX</t>
    </r>
  </si>
  <si>
    <t>5,8 kg</t>
  </si>
  <si>
    <t>6,9 kg</t>
  </si>
  <si>
    <t>8,9 kg</t>
  </si>
  <si>
    <r>
      <rPr>
        <sz val="10"/>
        <color theme="1"/>
        <rFont val="Calibri"/>
        <family val="2"/>
      </rPr>
      <t>XX</t>
    </r>
    <r>
      <rPr>
        <b/>
        <sz val="10"/>
        <color theme="1"/>
        <rFont val="Calibri"/>
        <family val="2"/>
      </rPr>
      <t xml:space="preserve"> 00</t>
    </r>
  </si>
  <si>
    <r>
      <rPr>
        <sz val="10"/>
        <color theme="1"/>
        <rFont val="Calibri"/>
        <family val="2"/>
      </rPr>
      <t>XX</t>
    </r>
    <r>
      <rPr>
        <b/>
        <sz val="10"/>
        <color theme="1"/>
        <rFont val="Calibri"/>
        <family val="2"/>
      </rPr>
      <t xml:space="preserve"> 09</t>
    </r>
  </si>
  <si>
    <r>
      <rPr>
        <sz val="10"/>
        <color theme="1"/>
        <rFont val="Calibri"/>
        <family val="2"/>
      </rPr>
      <t>XX</t>
    </r>
    <r>
      <rPr>
        <b/>
        <sz val="10"/>
        <color theme="1"/>
        <rFont val="Calibri"/>
        <family val="2"/>
      </rPr>
      <t xml:space="preserve"> 50</t>
    </r>
  </si>
  <si>
    <t>40-55,5</t>
  </si>
  <si>
    <t>42-57,5</t>
  </si>
  <si>
    <t>56-84</t>
  </si>
  <si>
    <t>58-86</t>
  </si>
  <si>
    <r>
      <rPr>
        <sz val="10"/>
        <color theme="1"/>
        <rFont val="Calibri"/>
        <family val="2"/>
      </rPr>
      <t>XX</t>
    </r>
    <r>
      <rPr>
        <b/>
        <sz val="10"/>
        <color theme="1"/>
        <rFont val="Calibri"/>
        <family val="2"/>
      </rPr>
      <t xml:space="preserve"> 59</t>
    </r>
  </si>
  <si>
    <t>9200, 9209</t>
  </si>
  <si>
    <t>9300, 9309</t>
  </si>
  <si>
    <t>9250, 9259</t>
  </si>
  <si>
    <t>9350, 9359</t>
  </si>
  <si>
    <r>
      <rPr>
        <b/>
        <sz val="10"/>
        <color theme="1"/>
        <rFont val="Calibri"/>
        <family val="2"/>
      </rPr>
      <t xml:space="preserve">92 </t>
    </r>
    <r>
      <rPr>
        <sz val="10"/>
        <color theme="1"/>
        <rFont val="Calibri"/>
        <family val="2"/>
      </rPr>
      <t>XX</t>
    </r>
  </si>
  <si>
    <r>
      <rPr>
        <b/>
        <sz val="10"/>
        <color theme="1"/>
        <rFont val="Calibri"/>
        <family val="2"/>
      </rPr>
      <t xml:space="preserve">93 </t>
    </r>
    <r>
      <rPr>
        <sz val="10"/>
        <color theme="1"/>
        <rFont val="Calibri"/>
        <family val="2"/>
      </rPr>
      <t>XX</t>
    </r>
  </si>
  <si>
    <r>
      <rPr>
        <sz val="10"/>
        <color theme="1"/>
        <rFont val="Calibri"/>
        <family val="2"/>
      </rPr>
      <t>XX</t>
    </r>
    <r>
      <rPr>
        <b/>
        <sz val="10"/>
        <color theme="1"/>
        <rFont val="Calibri"/>
        <family val="2"/>
      </rPr>
      <t xml:space="preserve"> 00</t>
    </r>
  </si>
  <si>
    <r>
      <rPr>
        <sz val="10"/>
        <color theme="1"/>
        <rFont val="Calibri"/>
        <family val="2"/>
      </rPr>
      <t>XX</t>
    </r>
    <r>
      <rPr>
        <b/>
        <sz val="10"/>
        <color theme="1"/>
        <rFont val="Calibri"/>
        <family val="2"/>
      </rPr>
      <t xml:space="preserve"> 09</t>
    </r>
  </si>
  <si>
    <t>výška sedáku v cm (piastra)</t>
  </si>
  <si>
    <r>
      <rPr>
        <sz val="10"/>
        <color theme="1"/>
        <rFont val="Calibri"/>
        <family val="2"/>
      </rPr>
      <t>XX</t>
    </r>
    <r>
      <rPr>
        <b/>
        <sz val="10"/>
        <color theme="1"/>
        <rFont val="Calibri"/>
        <family val="2"/>
      </rPr>
      <t xml:space="preserve"> 50</t>
    </r>
  </si>
  <si>
    <r>
      <rPr>
        <sz val="10"/>
        <color theme="1"/>
        <rFont val="Calibri"/>
        <family val="2"/>
      </rPr>
      <t>XX</t>
    </r>
    <r>
      <rPr>
        <b/>
        <sz val="10"/>
        <color theme="1"/>
        <rFont val="Calibri"/>
        <family val="2"/>
      </rPr>
      <t xml:space="preserve"> 59</t>
    </r>
  </si>
  <si>
    <t>výška sedáku v cm (naklápěcí mechanismus)</t>
  </si>
  <si>
    <t>46-59,5</t>
  </si>
  <si>
    <t>48-61,5</t>
  </si>
  <si>
    <t>62-88</t>
  </si>
  <si>
    <t>64-90</t>
  </si>
  <si>
    <t>X</t>
  </si>
  <si>
    <t>MARKUS</t>
  </si>
  <si>
    <t>46-57</t>
  </si>
  <si>
    <t>balení:</t>
  </si>
  <si>
    <t>výška:</t>
  </si>
  <si>
    <t>Náhradní náplň</t>
  </si>
  <si>
    <t>1 kg</t>
  </si>
  <si>
    <t>rozměry balení v cm</t>
  </si>
  <si>
    <t>2,4 kg</t>
  </si>
  <si>
    <t>Space</t>
  </si>
  <si>
    <t>6,7 kg</t>
  </si>
  <si>
    <t>Elix</t>
  </si>
  <si>
    <t>rám:</t>
  </si>
  <si>
    <t>4,4 kg</t>
  </si>
  <si>
    <t>průměr:</t>
  </si>
  <si>
    <t>rozměry</t>
  </si>
  <si>
    <t>rozměr A:</t>
  </si>
  <si>
    <t>15 mm</t>
  </si>
  <si>
    <t>materiál:</t>
  </si>
  <si>
    <t>polypropylen - PP</t>
  </si>
  <si>
    <t>rozměr B:</t>
  </si>
  <si>
    <t>30 mm</t>
  </si>
  <si>
    <t>rozměr C:</t>
  </si>
  <si>
    <t>60,5 mm</t>
  </si>
  <si>
    <t>tl. profilu</t>
  </si>
  <si>
    <t>š. profilu</t>
  </si>
  <si>
    <t>rozmezí</t>
  </si>
  <si>
    <t>105-170 mm</t>
  </si>
  <si>
    <t>směr nastavení:</t>
  </si>
  <si>
    <t>2,5 kg</t>
  </si>
  <si>
    <t>AR 08 C</t>
  </si>
  <si>
    <t>AR 08 C 3D</t>
  </si>
  <si>
    <t>1,5 kg</t>
  </si>
  <si>
    <t>1,0 kg</t>
  </si>
  <si>
    <t>1,2 kg</t>
  </si>
  <si>
    <t>1,8 kg</t>
  </si>
  <si>
    <t>výškově nastavitelný</t>
  </si>
  <si>
    <t>1,4 kg</t>
  </si>
  <si>
    <t>rozměry: v x š x h (cm)</t>
  </si>
  <si>
    <t>7 x 46 x 46</t>
  </si>
  <si>
    <t xml:space="preserve">EXTEND </t>
  </si>
  <si>
    <t>25 x 44 x 44</t>
  </si>
  <si>
    <t>píst</t>
  </si>
  <si>
    <t>PLU</t>
  </si>
  <si>
    <t>V01001221</t>
  </si>
  <si>
    <t xml:space="preserve">píst </t>
  </si>
  <si>
    <t>V01001241</t>
  </si>
  <si>
    <t>plynový píst pro kancelářské židle, délka tubusu 234 mm, zdvih 120 mm, maximální délka 412 mm, standardizované kónické usazení 28/50 mm</t>
  </si>
  <si>
    <t>plynový píst pro kancelářská křesla, délka tubusu 185 mm, zdvih 90 mm, maximální délka 350 mm, standardizované kónické usazení 28/50 mm</t>
  </si>
  <si>
    <t>1,06 kg</t>
  </si>
  <si>
    <t>0,92 kg</t>
  </si>
  <si>
    <t>celk. délka</t>
  </si>
  <si>
    <t>412 mm</t>
  </si>
  <si>
    <t>350 mm</t>
  </si>
  <si>
    <t>délka tubusu:</t>
  </si>
  <si>
    <t>234 mm</t>
  </si>
  <si>
    <t>185 mm</t>
  </si>
  <si>
    <t>zdvih:</t>
  </si>
  <si>
    <t>120 mm</t>
  </si>
  <si>
    <t>90 mm</t>
  </si>
  <si>
    <t>V01001245</t>
  </si>
  <si>
    <t>V01001255</t>
  </si>
  <si>
    <t>plynový píst pro kancelářské židle, délka tubusu 195 mm, double conus 30 mm, zdvih 98 mm, maximální délka 350 mm, standardizované kónické usazení 28/50 mm</t>
  </si>
  <si>
    <t>0,9 kg</t>
  </si>
  <si>
    <t>345 mm</t>
  </si>
  <si>
    <t>195/30 mm</t>
  </si>
  <si>
    <t>193/38 mm</t>
  </si>
  <si>
    <t>98 mm</t>
  </si>
  <si>
    <t>103 mm</t>
  </si>
  <si>
    <t>V01001235</t>
  </si>
  <si>
    <t>V01001237</t>
  </si>
  <si>
    <t>plynový píst pro kancelářské židle, délka tubusu 195 mm, double conus 70 mm, zdvih 100 mm, maximální délka 345 mm, standardizované kónické usazení 28/50 mm</t>
  </si>
  <si>
    <t>plynový píst pro kancelářské židle, chromovaný tubus - délka 195 mm, double conus 70 mm, zdvih 100 mm, maximální délka 345 mm, standardizované kónické usazení 28/50 mm</t>
  </si>
  <si>
    <t>195/70 mm</t>
  </si>
  <si>
    <t>100 mm</t>
  </si>
  <si>
    <t>V01001243</t>
  </si>
  <si>
    <t>M00001252</t>
  </si>
  <si>
    <t>plynový píst pro kancelářské židle, délka tubusu 185 mm, double conus 45 mm, zdvih 70 mm, maximální délka 305 mm, standardizované kónické usazení 28/50 mm</t>
  </si>
  <si>
    <t>extra dlouhý plynový píst pro kancelářské židle</t>
  </si>
  <si>
    <t>0,86 kg</t>
  </si>
  <si>
    <t>1,90 kg</t>
  </si>
  <si>
    <t>305 mm</t>
  </si>
  <si>
    <t>705 mm</t>
  </si>
  <si>
    <t>375 mm</t>
  </si>
  <si>
    <t>70 mm</t>
  </si>
  <si>
    <t>265 mm</t>
  </si>
  <si>
    <t xml:space="preserve">Ceny komponentů jsou bez dopravy. K samotné zásilce komponentů bude účtováno poštovné a balné.  </t>
  </si>
  <si>
    <t>kolečko</t>
  </si>
  <si>
    <t>PLU 1 ks</t>
  </si>
  <si>
    <t>M00001020</t>
  </si>
  <si>
    <t>M00001051</t>
  </si>
  <si>
    <t>typ C</t>
  </si>
  <si>
    <t>PLU sada 5 ks</t>
  </si>
  <si>
    <t>V01001020</t>
  </si>
  <si>
    <t>typ D</t>
  </si>
  <si>
    <t>V01001051</t>
  </si>
  <si>
    <t>0,42 kg/sada</t>
  </si>
  <si>
    <t>0,45 kg/sada</t>
  </si>
  <si>
    <t>Ø čepu:</t>
  </si>
  <si>
    <t>11 mm</t>
  </si>
  <si>
    <t>Ø kolečka:</t>
  </si>
  <si>
    <t>50 mm</t>
  </si>
  <si>
    <t>30 kg/ks</t>
  </si>
  <si>
    <t>M00001052</t>
  </si>
  <si>
    <t>M03001020</t>
  </si>
  <si>
    <t>V01001052</t>
  </si>
  <si>
    <t>0,47 kg/sada</t>
  </si>
  <si>
    <t>0,49 kg/sada</t>
  </si>
  <si>
    <t>M00001060</t>
  </si>
  <si>
    <t>M00001061</t>
  </si>
  <si>
    <t>V01001060</t>
  </si>
  <si>
    <t>V01001061</t>
  </si>
  <si>
    <t>0,44 kg/sada</t>
  </si>
  <si>
    <t>0,52 kg/sada</t>
  </si>
  <si>
    <t>60 mm</t>
  </si>
  <si>
    <t>35 kg/ks</t>
  </si>
  <si>
    <t>M00001018</t>
  </si>
  <si>
    <t>M00001017</t>
  </si>
  <si>
    <t>V01001018</t>
  </si>
  <si>
    <t>V01001017</t>
  </si>
  <si>
    <t xml:space="preserve"> 0,46 kg/sada</t>
  </si>
  <si>
    <t>0,54 kg/sada</t>
  </si>
  <si>
    <t>65 mm</t>
  </si>
  <si>
    <t>M00001016</t>
  </si>
  <si>
    <t>M00001080</t>
  </si>
  <si>
    <t xml:space="preserve"> kg/sada</t>
  </si>
  <si>
    <t>75 mm</t>
  </si>
  <si>
    <t>122 kg/ks</t>
  </si>
  <si>
    <t>kolečko ESD</t>
  </si>
  <si>
    <t>M00001012</t>
  </si>
  <si>
    <t>M00001013</t>
  </si>
  <si>
    <t>antistatické</t>
  </si>
  <si>
    <t>tvrdé kolečko pro antistatické židle - ESD, bez brzdy, Ø 50 mm, s čepem Ø 11 mm, vhodné pro měkké povrchy, nosnost 30 kg, materiál polypropylen vodivý, měrný odpor ˂ 0,1 MΩ</t>
  </si>
  <si>
    <t>měkké kolečko pro antistatické židle - ESD, bez brzdy, Ø 50 mm, s čepem Ø 11 mm, vhodné pro tvrdé povrchy, nosnost 30 kg, materiál polypropylen vodivý, měrný odpor ˂ 0,1 MΩ</t>
  </si>
  <si>
    <t>0,5 kg/sada</t>
  </si>
  <si>
    <t>kluzák</t>
  </si>
  <si>
    <t>M00001022</t>
  </si>
  <si>
    <t>kluzák ESD</t>
  </si>
  <si>
    <t>M00001023</t>
  </si>
  <si>
    <t>V01001022</t>
  </si>
  <si>
    <t>antistatický</t>
  </si>
  <si>
    <t>kluzák pro kancelářské židle, Ø 50 mm, s čepem Ø 11 mm, vhodné pro všechny povrchy, nosnost 30 kg, materiál polypropylen</t>
  </si>
  <si>
    <t>kluzák pro antistatické židle - ESD, Ø 50 mm, s čepem Ø 11 mm, vhodné pro všechny povrchy, nosnost 30 kg, materiál polypropylen vodivý, měrný odpor ˂ 0,1 MΩ</t>
  </si>
  <si>
    <t>0,22 kg/sada</t>
  </si>
  <si>
    <t>Ø kluzáku:</t>
  </si>
  <si>
    <t>nylonový kříž</t>
  </si>
  <si>
    <t>plastový kříž pro kancelářské židle, otvor pro kolečko Ø 11</t>
  </si>
  <si>
    <t>1,1 kg</t>
  </si>
  <si>
    <t>chromový kříž</t>
  </si>
  <si>
    <t>ocelový kříž pro kancelářská křesla, otvor pro kolečko Ø 11</t>
  </si>
  <si>
    <t>ocelový kříž pro kancelářské židle, otvor pro kolečko Ø 11</t>
  </si>
  <si>
    <t>1,32 kg</t>
  </si>
  <si>
    <t>mechanismus</t>
  </si>
  <si>
    <t>asynchronní mechanismus pro model Panther ASYN, 1290 ASYN</t>
  </si>
  <si>
    <t>rozteč</t>
  </si>
  <si>
    <t>155 x 200 mm</t>
  </si>
  <si>
    <t>Ø otvoru</t>
  </si>
  <si>
    <t>28 mm</t>
  </si>
  <si>
    <t>multiblok - mechanismus na křesla, pětinásobná aretace, předsunutá osa houpání o 160 mm, nastavení síly protiváhy</t>
  </si>
  <si>
    <t>200 x 200 mm</t>
  </si>
  <si>
    <t>synchronní mechanismus s nastavení síly protiváhy a aretací v pěti pozicích</t>
  </si>
  <si>
    <t>asynchronní mechanismus + up-down, pro model 1140 ASYN, 1540 ASYN, 1640 ASYN, 1380 ASYN</t>
  </si>
  <si>
    <t>4,12 kg</t>
  </si>
  <si>
    <t>2,7 kg</t>
  </si>
  <si>
    <t>155 - 170 x 200 mm</t>
  </si>
  <si>
    <t>Technické parametry potahových látek</t>
  </si>
  <si>
    <t>kód kategorie</t>
  </si>
  <si>
    <t>název potahu</t>
  </si>
  <si>
    <t>složení</t>
  </si>
  <si>
    <t>otěruvzdornost</t>
  </si>
  <si>
    <t>šíře v roli</t>
  </si>
  <si>
    <t>85% polyvinylchlorid, 15% polyuretan</t>
  </si>
  <si>
    <t>50 000 cyklů</t>
  </si>
  <si>
    <t>140 cm</t>
  </si>
  <si>
    <t>100% polyester</t>
  </si>
  <si>
    <t>150 000 cyklů</t>
  </si>
  <si>
    <t>CU</t>
  </si>
  <si>
    <t>100 000 cyklů</t>
  </si>
  <si>
    <t>30 000 cyklů</t>
  </si>
  <si>
    <t>152 cm</t>
  </si>
  <si>
    <t>95% novozélandská vlna, 5% polyamid</t>
  </si>
  <si>
    <t>420 ± 5%</t>
  </si>
  <si>
    <t>pravá hovězí kůže</t>
  </si>
  <si>
    <t>SK</t>
  </si>
  <si>
    <t>osnova 100% polyester, povrch 100% polyvinylchlorid</t>
  </si>
  <si>
    <t>W</t>
  </si>
  <si>
    <t>100% vlna</t>
  </si>
  <si>
    <t>410 ± 15%</t>
  </si>
  <si>
    <t>310 ± 5%</t>
  </si>
  <si>
    <t>Silhouette</t>
  </si>
  <si>
    <t>100% nylon s nešpinivou povrchovou úpravou</t>
  </si>
  <si>
    <t>310 ± 4%</t>
  </si>
  <si>
    <t>180 000 cyklů</t>
  </si>
  <si>
    <t>NET EPIC</t>
  </si>
  <si>
    <t>síť EPIC</t>
  </si>
  <si>
    <t>30% polyester, 70% elastomerizovaný polyamid</t>
  </si>
  <si>
    <t>120 000 cyklů</t>
  </si>
  <si>
    <t>síť Eclipse NET</t>
  </si>
  <si>
    <t>100% polyester, ohnivzdornost TB117 - 2013</t>
  </si>
  <si>
    <t>370 ± 5%</t>
  </si>
  <si>
    <t>síť Oklahoma, Tennesee, Above, Spider</t>
  </si>
  <si>
    <t>síť Ergosit</t>
  </si>
  <si>
    <t>síť GALA NET</t>
  </si>
  <si>
    <t>Zadávání a rušení objednávek</t>
  </si>
  <si>
    <t>- přírodní katastrofou</t>
  </si>
  <si>
    <t>- nedbalým a nepřiměřeným používáním</t>
  </si>
  <si>
    <t>- chybnou montáží</t>
  </si>
  <si>
    <t>- nedodržením pokynů výrobce (dodavatele)</t>
  </si>
  <si>
    <t>Věříme, že budete s naším produktem spokojeni.</t>
  </si>
  <si>
    <r>
      <t>0,505 m</t>
    </r>
    <r>
      <rPr>
        <vertAlign val="superscript"/>
        <sz val="10"/>
        <color theme="1"/>
        <rFont val="Calibri"/>
        <family val="2"/>
        <charset val="238"/>
      </rPr>
      <t>3</t>
    </r>
  </si>
  <si>
    <r>
      <t>0,459 m</t>
    </r>
    <r>
      <rPr>
        <vertAlign val="superscript"/>
        <sz val="10"/>
        <color theme="1"/>
        <rFont val="Calibri"/>
        <family val="2"/>
        <charset val="238"/>
      </rPr>
      <t>3</t>
    </r>
  </si>
  <si>
    <r>
      <t>0,176 m</t>
    </r>
    <r>
      <rPr>
        <vertAlign val="superscript"/>
        <sz val="10"/>
        <color theme="1"/>
        <rFont val="Calibri"/>
        <family val="2"/>
        <charset val="238"/>
      </rPr>
      <t>3</t>
    </r>
  </si>
  <si>
    <r>
      <t>0,177 m</t>
    </r>
    <r>
      <rPr>
        <vertAlign val="superscript"/>
        <sz val="10"/>
        <color theme="1"/>
        <rFont val="Calibri"/>
        <family val="2"/>
        <charset val="238"/>
      </rPr>
      <t>3</t>
    </r>
  </si>
  <si>
    <t>PSČ (pásmo, okruh)-A</t>
  </si>
  <si>
    <t>10000-19999</t>
  </si>
  <si>
    <t>20000-29999</t>
  </si>
  <si>
    <t>30000-58599</t>
  </si>
  <si>
    <t>58600-69999</t>
  </si>
  <si>
    <t>70000-79999</t>
  </si>
  <si>
    <t>1PAL</t>
  </si>
  <si>
    <t>2PAL</t>
  </si>
  <si>
    <t>3PAL</t>
  </si>
  <si>
    <t>4PAL</t>
  </si>
  <si>
    <t>5PAL</t>
  </si>
  <si>
    <t>Uvedené ceny jsou v Kč bez DPH.</t>
  </si>
  <si>
    <t>počet palet 2</t>
  </si>
  <si>
    <t>2 palety</t>
  </si>
  <si>
    <t>počet palet 1</t>
  </si>
  <si>
    <t>počet palet 3</t>
  </si>
  <si>
    <t>Sedačky + lavice</t>
  </si>
  <si>
    <t>PSČ (pásmo, okruh)-B</t>
  </si>
  <si>
    <t>PSČ (pásmo, okruh)-C</t>
  </si>
  <si>
    <t>PSČ (pásmo, okruh)-D</t>
  </si>
  <si>
    <t>PSČ (pásmo, okruh)-E</t>
  </si>
  <si>
    <r>
      <t>0,299 m</t>
    </r>
    <r>
      <rPr>
        <vertAlign val="superscript"/>
        <sz val="10"/>
        <color theme="1"/>
        <rFont val="Calibri"/>
        <family val="2"/>
        <charset val="238"/>
      </rPr>
      <t>3</t>
    </r>
  </si>
  <si>
    <r>
      <t>0,520 m</t>
    </r>
    <r>
      <rPr>
        <vertAlign val="superscript"/>
        <sz val="10"/>
        <color theme="1"/>
        <rFont val="Calibri"/>
        <family val="2"/>
        <charset val="238"/>
      </rPr>
      <t>3</t>
    </r>
  </si>
  <si>
    <r>
      <t>0,200 m</t>
    </r>
    <r>
      <rPr>
        <vertAlign val="superscript"/>
        <sz val="10"/>
        <color theme="1"/>
        <rFont val="Calibri"/>
        <family val="2"/>
        <charset val="238"/>
      </rPr>
      <t>3</t>
    </r>
  </si>
  <si>
    <r>
      <t>0,161 m</t>
    </r>
    <r>
      <rPr>
        <vertAlign val="superscript"/>
        <sz val="10"/>
        <color theme="1"/>
        <rFont val="Calibri"/>
        <family val="2"/>
        <charset val="238"/>
      </rPr>
      <t>3</t>
    </r>
  </si>
  <si>
    <r>
      <t>0,330 m</t>
    </r>
    <r>
      <rPr>
        <vertAlign val="superscript"/>
        <sz val="10"/>
        <color theme="1"/>
        <rFont val="Calibri"/>
        <family val="2"/>
        <charset val="238"/>
      </rPr>
      <t>3</t>
    </r>
  </si>
  <si>
    <r>
      <t>0,317 m</t>
    </r>
    <r>
      <rPr>
        <vertAlign val="superscript"/>
        <sz val="10"/>
        <color theme="1"/>
        <rFont val="Calibri"/>
        <family val="2"/>
        <charset val="238"/>
      </rPr>
      <t>3</t>
    </r>
  </si>
  <si>
    <r>
      <t>0,275 m</t>
    </r>
    <r>
      <rPr>
        <vertAlign val="superscript"/>
        <sz val="10"/>
        <color theme="1"/>
        <rFont val="Calibri"/>
        <family val="2"/>
        <charset val="238"/>
      </rPr>
      <t>3</t>
    </r>
  </si>
  <si>
    <r>
      <t>0,27 m</t>
    </r>
    <r>
      <rPr>
        <vertAlign val="superscript"/>
        <sz val="10"/>
        <color theme="1"/>
        <rFont val="Calibri"/>
        <family val="2"/>
        <charset val="238"/>
      </rPr>
      <t>3</t>
    </r>
  </si>
  <si>
    <r>
      <t>0,328 m</t>
    </r>
    <r>
      <rPr>
        <vertAlign val="superscript"/>
        <sz val="10"/>
        <color theme="1"/>
        <rFont val="Calibri"/>
        <family val="2"/>
        <charset val="238"/>
      </rPr>
      <t>3</t>
    </r>
  </si>
  <si>
    <r>
      <t>0,188 m</t>
    </r>
    <r>
      <rPr>
        <vertAlign val="superscript"/>
        <sz val="10"/>
        <color theme="1"/>
        <rFont val="Calibri"/>
        <family val="2"/>
        <charset val="238"/>
      </rPr>
      <t>3</t>
    </r>
  </si>
  <si>
    <r>
      <t>0,314 m</t>
    </r>
    <r>
      <rPr>
        <vertAlign val="superscript"/>
        <sz val="10"/>
        <color theme="1"/>
        <rFont val="Calibri"/>
        <family val="2"/>
        <charset val="238"/>
      </rPr>
      <t>3</t>
    </r>
  </si>
  <si>
    <r>
      <t>0,210 m</t>
    </r>
    <r>
      <rPr>
        <vertAlign val="superscript"/>
        <sz val="10"/>
        <color theme="1"/>
        <rFont val="Calibri"/>
        <family val="2"/>
        <charset val="238"/>
      </rPr>
      <t>3</t>
    </r>
  </si>
  <si>
    <r>
      <t>0,300 m</t>
    </r>
    <r>
      <rPr>
        <vertAlign val="superscript"/>
        <sz val="10"/>
        <color theme="1"/>
        <rFont val="Calibri"/>
        <family val="2"/>
        <charset val="238"/>
      </rPr>
      <t>3</t>
    </r>
    <r>
      <rPr>
        <sz val="10"/>
        <color theme="1"/>
        <rFont val="Calibri"/>
        <family val="2"/>
        <charset val="238"/>
      </rPr>
      <t>/ 5 ks</t>
    </r>
  </si>
  <si>
    <r>
      <t>0,420 m</t>
    </r>
    <r>
      <rPr>
        <vertAlign val="superscript"/>
        <sz val="10"/>
        <color theme="1"/>
        <rFont val="Calibri"/>
        <family val="2"/>
        <charset val="238"/>
      </rPr>
      <t>3</t>
    </r>
    <r>
      <rPr>
        <sz val="10"/>
        <color theme="1"/>
        <rFont val="Calibri"/>
        <family val="2"/>
        <charset val="238"/>
      </rPr>
      <t>/ 5 ks</t>
    </r>
  </si>
  <si>
    <r>
      <t>4ks / 0,562 m</t>
    </r>
    <r>
      <rPr>
        <vertAlign val="superscript"/>
        <sz val="10"/>
        <color theme="1"/>
        <rFont val="Calibri"/>
        <family val="2"/>
        <charset val="238"/>
      </rPr>
      <t>3</t>
    </r>
  </si>
  <si>
    <r>
      <t>5 ks/0,615 m</t>
    </r>
    <r>
      <rPr>
        <vertAlign val="superscript"/>
        <sz val="10"/>
        <color theme="1"/>
        <rFont val="Calibri"/>
        <family val="2"/>
        <charset val="238"/>
      </rPr>
      <t>3</t>
    </r>
  </si>
  <si>
    <r>
      <t>5 ks/0,501 m</t>
    </r>
    <r>
      <rPr>
        <vertAlign val="superscript"/>
        <sz val="10"/>
        <color theme="1"/>
        <rFont val="Calibri"/>
        <family val="2"/>
        <charset val="238"/>
      </rPr>
      <t>3</t>
    </r>
  </si>
  <si>
    <r>
      <t>0,444 m</t>
    </r>
    <r>
      <rPr>
        <vertAlign val="superscript"/>
        <sz val="10"/>
        <color theme="1"/>
        <rFont val="Calibri"/>
        <family val="2"/>
        <charset val="238"/>
      </rPr>
      <t>3</t>
    </r>
  </si>
  <si>
    <r>
      <t>0,53 m</t>
    </r>
    <r>
      <rPr>
        <vertAlign val="superscript"/>
        <sz val="10"/>
        <color theme="1"/>
        <rFont val="Calibri"/>
        <family val="2"/>
        <charset val="238"/>
      </rPr>
      <t>3</t>
    </r>
  </si>
  <si>
    <r>
      <t>0,8 m</t>
    </r>
    <r>
      <rPr>
        <vertAlign val="superscript"/>
        <sz val="10"/>
        <color theme="1"/>
        <rFont val="Calibri"/>
        <family val="2"/>
        <charset val="238"/>
      </rPr>
      <t>3</t>
    </r>
  </si>
  <si>
    <r>
      <t>1,08 m</t>
    </r>
    <r>
      <rPr>
        <vertAlign val="superscript"/>
        <sz val="10"/>
        <color theme="1"/>
        <rFont val="Calibri"/>
        <family val="2"/>
        <charset val="238"/>
      </rPr>
      <t>3</t>
    </r>
  </si>
  <si>
    <r>
      <t>1,34 m</t>
    </r>
    <r>
      <rPr>
        <vertAlign val="superscript"/>
        <sz val="10"/>
        <color theme="1"/>
        <rFont val="Calibri"/>
        <family val="2"/>
        <charset val="238"/>
      </rPr>
      <t>3</t>
    </r>
  </si>
  <si>
    <r>
      <t>0,63 m</t>
    </r>
    <r>
      <rPr>
        <vertAlign val="superscript"/>
        <sz val="10"/>
        <color theme="1"/>
        <rFont val="Calibri"/>
        <family val="2"/>
        <charset val="238"/>
      </rPr>
      <t>3</t>
    </r>
  </si>
  <si>
    <r>
      <t>1,25 m</t>
    </r>
    <r>
      <rPr>
        <vertAlign val="superscript"/>
        <sz val="10"/>
        <color theme="1"/>
        <rFont val="Calibri"/>
        <family val="2"/>
        <charset val="238"/>
      </rPr>
      <t>3</t>
    </r>
  </si>
  <si>
    <r>
      <t>1,68 m</t>
    </r>
    <r>
      <rPr>
        <vertAlign val="superscript"/>
        <sz val="10"/>
        <color theme="1"/>
        <rFont val="Calibri"/>
        <family val="2"/>
        <charset val="238"/>
      </rPr>
      <t>3</t>
    </r>
  </si>
  <si>
    <r>
      <t>0,52 m</t>
    </r>
    <r>
      <rPr>
        <vertAlign val="superscript"/>
        <sz val="10"/>
        <color theme="1"/>
        <rFont val="Calibri"/>
        <family val="2"/>
        <charset val="238"/>
      </rPr>
      <t>3</t>
    </r>
  </si>
  <si>
    <r>
      <t xml:space="preserve"> 0,52 m</t>
    </r>
    <r>
      <rPr>
        <vertAlign val="superscript"/>
        <sz val="10"/>
        <color theme="1"/>
        <rFont val="Calibri"/>
        <family val="2"/>
        <charset val="238"/>
      </rPr>
      <t>3</t>
    </r>
  </si>
  <si>
    <r>
      <t xml:space="preserve"> 0,8 m</t>
    </r>
    <r>
      <rPr>
        <vertAlign val="superscript"/>
        <sz val="10"/>
        <color theme="1"/>
        <rFont val="Calibri"/>
        <family val="2"/>
        <charset val="238"/>
      </rPr>
      <t>3</t>
    </r>
  </si>
  <si>
    <r>
      <t xml:space="preserve"> 1,1 m</t>
    </r>
    <r>
      <rPr>
        <vertAlign val="superscript"/>
        <sz val="10"/>
        <color theme="1"/>
        <rFont val="Calibri"/>
        <family val="2"/>
        <charset val="238"/>
      </rPr>
      <t>3</t>
    </r>
  </si>
  <si>
    <r>
      <t>5 ks/0,292 m</t>
    </r>
    <r>
      <rPr>
        <vertAlign val="superscript"/>
        <sz val="10"/>
        <color theme="1"/>
        <rFont val="Calibri"/>
        <family val="2"/>
        <charset val="238"/>
      </rPr>
      <t>3</t>
    </r>
  </si>
  <si>
    <r>
      <t>0,206 m</t>
    </r>
    <r>
      <rPr>
        <vertAlign val="superscript"/>
        <sz val="10"/>
        <color theme="1"/>
        <rFont val="Calibri"/>
        <family val="2"/>
        <charset val="238"/>
      </rPr>
      <t>3</t>
    </r>
  </si>
  <si>
    <r>
      <t>5ks/0,321 m</t>
    </r>
    <r>
      <rPr>
        <vertAlign val="superscript"/>
        <sz val="10"/>
        <color theme="1"/>
        <rFont val="Calibri"/>
        <family val="2"/>
        <charset val="238"/>
      </rPr>
      <t>3</t>
    </r>
  </si>
  <si>
    <r>
      <t>5ks/0,430 m</t>
    </r>
    <r>
      <rPr>
        <vertAlign val="superscript"/>
        <sz val="10"/>
        <color theme="1"/>
        <rFont val="Calibri"/>
        <family val="2"/>
        <charset val="238"/>
      </rPr>
      <t>3</t>
    </r>
  </si>
  <si>
    <r>
      <t>0,525 m</t>
    </r>
    <r>
      <rPr>
        <vertAlign val="superscript"/>
        <sz val="10"/>
        <color theme="1"/>
        <rFont val="Calibri"/>
        <family val="2"/>
        <charset val="238"/>
      </rPr>
      <t>3</t>
    </r>
  </si>
  <si>
    <r>
      <t>5 ks/0,430 m</t>
    </r>
    <r>
      <rPr>
        <vertAlign val="superscript"/>
        <sz val="10"/>
        <color theme="1"/>
        <rFont val="Calibri"/>
        <family val="2"/>
        <charset val="238"/>
      </rPr>
      <t>3</t>
    </r>
  </si>
  <si>
    <r>
      <t>5 ks/0,423 m</t>
    </r>
    <r>
      <rPr>
        <vertAlign val="superscript"/>
        <sz val="10"/>
        <color theme="1"/>
        <rFont val="Calibri"/>
        <family val="2"/>
        <charset val="238"/>
      </rPr>
      <t>3</t>
    </r>
  </si>
  <si>
    <r>
      <t>objem  (m</t>
    </r>
    <r>
      <rPr>
        <vertAlign val="superscript"/>
        <sz val="10"/>
        <color theme="1"/>
        <rFont val="Calibri"/>
        <family val="2"/>
        <charset val="238"/>
      </rPr>
      <t>3</t>
    </r>
    <r>
      <rPr>
        <sz val="10"/>
        <color theme="1"/>
        <rFont val="Calibri"/>
        <family val="2"/>
        <charset val="238"/>
      </rPr>
      <t>)</t>
    </r>
  </si>
  <si>
    <r>
      <t>0,15  m</t>
    </r>
    <r>
      <rPr>
        <vertAlign val="superscript"/>
        <sz val="10"/>
        <color theme="1"/>
        <rFont val="Calibri"/>
        <family val="2"/>
        <charset val="238"/>
      </rPr>
      <t>3</t>
    </r>
  </si>
  <si>
    <r>
      <t>0,153 m</t>
    </r>
    <r>
      <rPr>
        <vertAlign val="superscript"/>
        <sz val="10"/>
        <color theme="1"/>
        <rFont val="Calibri"/>
        <family val="2"/>
        <charset val="238"/>
      </rPr>
      <t>3</t>
    </r>
  </si>
  <si>
    <r>
      <t>0,106 m</t>
    </r>
    <r>
      <rPr>
        <vertAlign val="superscript"/>
        <sz val="10"/>
        <color theme="1"/>
        <rFont val="Calibri"/>
        <family val="2"/>
        <charset val="238"/>
      </rPr>
      <t>3</t>
    </r>
  </si>
  <si>
    <r>
      <t>0,166 m</t>
    </r>
    <r>
      <rPr>
        <vertAlign val="superscript"/>
        <sz val="10"/>
        <color theme="1"/>
        <rFont val="Calibri"/>
        <family val="2"/>
        <charset val="238"/>
      </rPr>
      <t>3</t>
    </r>
  </si>
  <si>
    <r>
      <t>0,108 m</t>
    </r>
    <r>
      <rPr>
        <vertAlign val="superscript"/>
        <sz val="10"/>
        <color theme="1"/>
        <rFont val="Calibri"/>
        <family val="2"/>
        <charset val="238"/>
      </rPr>
      <t>3</t>
    </r>
  </si>
  <si>
    <r>
      <t>0,100 m</t>
    </r>
    <r>
      <rPr>
        <vertAlign val="superscript"/>
        <sz val="10"/>
        <color theme="1"/>
        <rFont val="Calibri"/>
        <family val="2"/>
        <charset val="238"/>
      </rPr>
      <t>3</t>
    </r>
  </si>
  <si>
    <r>
      <t>0,101 m</t>
    </r>
    <r>
      <rPr>
        <vertAlign val="superscript"/>
        <sz val="10"/>
        <color theme="1"/>
        <rFont val="Calibri"/>
        <family val="2"/>
        <charset val="238"/>
      </rPr>
      <t>3</t>
    </r>
  </si>
  <si>
    <r>
      <t>0,369 m</t>
    </r>
    <r>
      <rPr>
        <vertAlign val="superscript"/>
        <sz val="10"/>
        <color theme="1"/>
        <rFont val="Calibri"/>
        <family val="2"/>
        <charset val="238"/>
      </rPr>
      <t>3</t>
    </r>
  </si>
  <si>
    <r>
      <t>0,23 m</t>
    </r>
    <r>
      <rPr>
        <vertAlign val="superscript"/>
        <sz val="10"/>
        <color theme="1"/>
        <rFont val="Calibri"/>
        <family val="2"/>
        <charset val="238"/>
      </rPr>
      <t>3</t>
    </r>
  </si>
  <si>
    <r>
      <t>0,46 m</t>
    </r>
    <r>
      <rPr>
        <vertAlign val="superscript"/>
        <sz val="10"/>
        <color theme="1"/>
        <rFont val="Calibri"/>
        <family val="2"/>
        <charset val="238"/>
      </rPr>
      <t>3</t>
    </r>
  </si>
  <si>
    <r>
      <t>0,68 m</t>
    </r>
    <r>
      <rPr>
        <vertAlign val="superscript"/>
        <sz val="10"/>
        <color theme="1"/>
        <rFont val="Calibri"/>
        <family val="2"/>
        <charset val="238"/>
      </rPr>
      <t>3</t>
    </r>
  </si>
  <si>
    <r>
      <t>0,91 m</t>
    </r>
    <r>
      <rPr>
        <vertAlign val="superscript"/>
        <sz val="10"/>
        <color theme="1"/>
        <rFont val="Calibri"/>
        <family val="2"/>
        <charset val="238"/>
      </rPr>
      <t>3</t>
    </r>
  </si>
  <si>
    <r>
      <t>1,14 m</t>
    </r>
    <r>
      <rPr>
        <vertAlign val="superscript"/>
        <sz val="10"/>
        <color theme="1"/>
        <rFont val="Calibri"/>
        <family val="2"/>
        <charset val="238"/>
      </rPr>
      <t>3</t>
    </r>
  </si>
  <si>
    <r>
      <t>0,11 m</t>
    </r>
    <r>
      <rPr>
        <vertAlign val="superscript"/>
        <sz val="10"/>
        <color theme="1"/>
        <rFont val="Calibri"/>
        <family val="2"/>
        <charset val="238"/>
      </rPr>
      <t>3</t>
    </r>
  </si>
  <si>
    <r>
      <t>0,025 m</t>
    </r>
    <r>
      <rPr>
        <vertAlign val="superscript"/>
        <sz val="10"/>
        <color theme="1"/>
        <rFont val="Calibri"/>
        <family val="2"/>
        <charset val="238"/>
      </rPr>
      <t>3</t>
    </r>
  </si>
  <si>
    <r>
      <t>0,036 m</t>
    </r>
    <r>
      <rPr>
        <vertAlign val="superscript"/>
        <sz val="10"/>
        <color theme="1"/>
        <rFont val="Calibri"/>
        <family val="2"/>
        <charset val="238"/>
      </rPr>
      <t>3</t>
    </r>
  </si>
  <si>
    <t>chrom CR</t>
  </si>
  <si>
    <r>
      <t>0,018 m</t>
    </r>
    <r>
      <rPr>
        <vertAlign val="superscript"/>
        <sz val="10"/>
        <color theme="1"/>
        <rFont val="Calibri"/>
        <family val="2"/>
        <charset val="238"/>
      </rPr>
      <t>3</t>
    </r>
  </si>
  <si>
    <r>
      <t>0,015 m</t>
    </r>
    <r>
      <rPr>
        <vertAlign val="superscript"/>
        <sz val="10"/>
        <color theme="1"/>
        <rFont val="Calibri"/>
        <family val="2"/>
        <charset val="238"/>
      </rPr>
      <t>3</t>
    </r>
  </si>
  <si>
    <r>
      <t>0,06 m</t>
    </r>
    <r>
      <rPr>
        <vertAlign val="superscript"/>
        <sz val="10"/>
        <color theme="1"/>
        <rFont val="Calibri"/>
        <family val="2"/>
        <charset val="238"/>
      </rPr>
      <t>3</t>
    </r>
  </si>
  <si>
    <t>Kona SB</t>
  </si>
  <si>
    <t>462 ± 5%</t>
  </si>
  <si>
    <t>72,5 cm</t>
  </si>
  <si>
    <t>RF/RFM</t>
  </si>
  <si>
    <t>VIS/VIM</t>
  </si>
  <si>
    <t>460 ± 5%</t>
  </si>
  <si>
    <t>100% post-consumer Recycled Polyester (75% Melange) + ohnivzdornost</t>
  </si>
  <si>
    <t>100% polyester + ohnivzdornost</t>
  </si>
  <si>
    <t>FO</t>
  </si>
  <si>
    <t>435 ± 5%</t>
  </si>
  <si>
    <t>100% Polyolefin</t>
  </si>
  <si>
    <t>80 000 cyklů</t>
  </si>
  <si>
    <t>140 com</t>
  </si>
  <si>
    <t>117-126</t>
  </si>
  <si>
    <t>79-87.5</t>
  </si>
  <si>
    <t>M</t>
  </si>
  <si>
    <t>652 ± 5%</t>
  </si>
  <si>
    <t>145 cm</t>
  </si>
  <si>
    <t>2 bm</t>
  </si>
  <si>
    <t>1,9 bm</t>
  </si>
  <si>
    <t>1,25 bm</t>
  </si>
  <si>
    <t>1 bm</t>
  </si>
  <si>
    <t>1,95 bm</t>
  </si>
  <si>
    <t>2,45 bm</t>
  </si>
  <si>
    <t>0,3 bm</t>
  </si>
  <si>
    <t>0,3/0,9/2 bm</t>
  </si>
  <si>
    <t>0,40 bm</t>
  </si>
  <si>
    <t xml:space="preserve"> 2,1 bm</t>
  </si>
  <si>
    <t xml:space="preserve"> 1,4 bm</t>
  </si>
  <si>
    <t xml:space="preserve"> 2,8 bm</t>
  </si>
  <si>
    <t>3 bm</t>
  </si>
  <si>
    <t>4 bm</t>
  </si>
  <si>
    <t>0,30 bm</t>
  </si>
  <si>
    <t xml:space="preserve">nosnost </t>
  </si>
  <si>
    <t>odkaz na web</t>
  </si>
  <si>
    <t>660 mm</t>
  </si>
  <si>
    <t xml:space="preserve"> </t>
  </si>
  <si>
    <t>cena bm</t>
  </si>
  <si>
    <t>na poptávku</t>
  </si>
  <si>
    <t>Bondai</t>
  </si>
  <si>
    <t>Bloom</t>
  </si>
  <si>
    <t>Dora</t>
  </si>
  <si>
    <t>Meditap</t>
  </si>
  <si>
    <t>Leather</t>
  </si>
  <si>
    <t xml:space="preserve">Relife F.R. + Melange F.R. </t>
  </si>
  <si>
    <t>Skai</t>
  </si>
  <si>
    <t>Wool</t>
  </si>
  <si>
    <t>X-Treme</t>
  </si>
  <si>
    <t>Four</t>
  </si>
  <si>
    <t>RUBEN</t>
  </si>
  <si>
    <t>NEVADA</t>
  </si>
  <si>
    <t>1 paleta</t>
  </si>
  <si>
    <t>3 palet</t>
  </si>
  <si>
    <r>
      <t>0.097 m</t>
    </r>
    <r>
      <rPr>
        <vertAlign val="superscript"/>
        <sz val="10"/>
        <color theme="1"/>
        <rFont val="Calibri"/>
        <family val="2"/>
        <charset val="238"/>
      </rPr>
      <t>3</t>
    </r>
  </si>
  <si>
    <t>132-157</t>
  </si>
  <si>
    <t>48-55</t>
  </si>
  <si>
    <t>44-55.5</t>
  </si>
  <si>
    <t>AR 11</t>
  </si>
  <si>
    <t>AXIS</t>
  </si>
  <si>
    <t>Axis</t>
  </si>
  <si>
    <t>AR 12</t>
  </si>
  <si>
    <t>MT</t>
  </si>
  <si>
    <t>Milton</t>
  </si>
  <si>
    <t>300 ± 5%</t>
  </si>
  <si>
    <r>
      <t>0.187 m</t>
    </r>
    <r>
      <rPr>
        <vertAlign val="superscript"/>
        <sz val="10"/>
        <color theme="1"/>
        <rFont val="Calibri"/>
        <family val="2"/>
        <charset val="238"/>
      </rPr>
      <t>3</t>
    </r>
  </si>
  <si>
    <t>35 kg</t>
  </si>
  <si>
    <r>
      <t>0.241 m</t>
    </r>
    <r>
      <rPr>
        <vertAlign val="superscript"/>
        <sz val="10"/>
        <color theme="1"/>
        <rFont val="Calibri"/>
        <family val="2"/>
        <charset val="238"/>
      </rPr>
      <t>3</t>
    </r>
  </si>
  <si>
    <t>13.3 kg</t>
  </si>
  <si>
    <r>
      <t>0.117 m</t>
    </r>
    <r>
      <rPr>
        <vertAlign val="superscript"/>
        <sz val="10"/>
        <color theme="1"/>
        <rFont val="Calibri"/>
        <family val="2"/>
        <charset val="238"/>
      </rPr>
      <t>3</t>
    </r>
  </si>
  <si>
    <t>Silent</t>
  </si>
  <si>
    <t>735-1235 mm</t>
  </si>
  <si>
    <t>25 mm/s</t>
  </si>
  <si>
    <t>1000 -1600 mm</t>
  </si>
  <si>
    <t>42.5-51</t>
  </si>
  <si>
    <t>C e n í k    2 0 2 4</t>
  </si>
  <si>
    <t xml:space="preserve">Elsi LC </t>
  </si>
  <si>
    <t>BLOOM</t>
  </si>
  <si>
    <t>XTREME</t>
  </si>
  <si>
    <t>SKAI</t>
  </si>
  <si>
    <t>DORA</t>
  </si>
  <si>
    <t>BONDAI</t>
  </si>
  <si>
    <t>MEDITAP</t>
  </si>
  <si>
    <t>ALCHIMIA</t>
  </si>
  <si>
    <t>STAX</t>
  </si>
  <si>
    <t>A</t>
  </si>
  <si>
    <t>B</t>
  </si>
  <si>
    <t>E</t>
  </si>
  <si>
    <t>KŮŽE</t>
  </si>
  <si>
    <t>RELIFE+RELIFE M</t>
  </si>
  <si>
    <t>op. a sed. šedá látka</t>
  </si>
  <si>
    <t>NEVADA LARGE</t>
  </si>
  <si>
    <t>Nelze v látkách:</t>
  </si>
  <si>
    <t>Plast</t>
  </si>
  <si>
    <t>S</t>
  </si>
  <si>
    <t>Alchimia</t>
  </si>
  <si>
    <t>AL</t>
  </si>
  <si>
    <t>Kategorie latek</t>
  </si>
  <si>
    <t>Stax</t>
  </si>
  <si>
    <t>575  ± 4%</t>
  </si>
  <si>
    <t>KLEM</t>
  </si>
  <si>
    <t>KORINA</t>
  </si>
  <si>
    <t>100% recyklovaný polyester</t>
  </si>
  <si>
    <t>102-124</t>
  </si>
  <si>
    <t>45-59</t>
  </si>
  <si>
    <t>příplatek za podhlavník PDH</t>
  </si>
  <si>
    <t>příplatek za plastové ramínko</t>
  </si>
  <si>
    <t>příplatek za síťovaný podhlavník PDH</t>
  </si>
  <si>
    <t>1850 SYN SL Omnia ALU</t>
  </si>
  <si>
    <t>1850 SYN SL Omnia PLAST</t>
  </si>
  <si>
    <t xml:space="preserve">1750 SYN SL Skill ALU </t>
  </si>
  <si>
    <t>1750 SYN SL Skill PLAST</t>
  </si>
  <si>
    <t>1870 SYN Motion PLAST</t>
  </si>
  <si>
    <t>Možné barvy podnoží (bez příplatku): šedá, černá, bílá</t>
  </si>
  <si>
    <t>1580 SYN SL Gala ALU</t>
  </si>
  <si>
    <t>1580 SYN SL Gala PLUS</t>
  </si>
  <si>
    <t xml:space="preserve">17,3 kg </t>
  </si>
  <si>
    <t>lavice jsou standardně dodávány v demontu, při dodání v demontu na adresu provozovny doprava zdarma</t>
  </si>
  <si>
    <t>1880 SYN SL ARMIN ALU</t>
  </si>
  <si>
    <t>příplatek za podhlavník-PDH</t>
  </si>
  <si>
    <t>vzduchový bederní polštář: LAS - lumbar air support</t>
  </si>
  <si>
    <t>122,5-135,5</t>
  </si>
  <si>
    <t>37-49</t>
  </si>
  <si>
    <t>46-52,5</t>
  </si>
  <si>
    <t>117,5-133</t>
  </si>
  <si>
    <t>40-44</t>
  </si>
  <si>
    <t>43-49</t>
  </si>
  <si>
    <t>2180/S Magix</t>
  </si>
  <si>
    <t>Atomic</t>
  </si>
  <si>
    <t>Strana 10</t>
  </si>
  <si>
    <t>Strana 2</t>
  </si>
  <si>
    <t>Ruben</t>
  </si>
  <si>
    <t>New Pure</t>
  </si>
  <si>
    <t>Etonnant</t>
  </si>
  <si>
    <t>Ester</t>
  </si>
  <si>
    <t>Strana 5</t>
  </si>
  <si>
    <t>Klem</t>
  </si>
  <si>
    <t>Nevada Large</t>
  </si>
  <si>
    <t>Faro</t>
  </si>
  <si>
    <t>Delfo</t>
  </si>
  <si>
    <t>Boston</t>
  </si>
  <si>
    <t>Farrell</t>
  </si>
  <si>
    <t>Elsi LC BUK</t>
  </si>
  <si>
    <t>strana 7</t>
  </si>
  <si>
    <t>120,5-135,5</t>
  </si>
  <si>
    <t>45-54</t>
  </si>
  <si>
    <t>područky BR16</t>
  </si>
  <si>
    <t>104,5-111,5</t>
  </si>
  <si>
    <t xml:space="preserve">c e n a   bez   p o d r u č e k   </t>
  </si>
  <si>
    <t>c e n a   v č e t n ě  p o d h l a v n í k u, b e z p o d r u č e k</t>
  </si>
  <si>
    <t>124-132,50</t>
  </si>
  <si>
    <t>101-110</t>
  </si>
  <si>
    <t>15,22 kg</t>
  </si>
  <si>
    <t>12,46 kg</t>
  </si>
  <si>
    <t>10,32 kg</t>
  </si>
  <si>
    <t>18,9 kg</t>
  </si>
  <si>
    <t>21,28 kg</t>
  </si>
  <si>
    <t>120-127,5</t>
  </si>
  <si>
    <t>47,5-54,5</t>
  </si>
  <si>
    <t>106,5-121,5</t>
  </si>
  <si>
    <t>44,5-54,5</t>
  </si>
  <si>
    <t>109,5-119</t>
  </si>
  <si>
    <t>47,5-54</t>
  </si>
  <si>
    <t>45-54,5</t>
  </si>
  <si>
    <t>45-51</t>
  </si>
  <si>
    <t>106,5-122</t>
  </si>
  <si>
    <t>46,5-56,5</t>
  </si>
  <si>
    <t>103-112,5</t>
  </si>
  <si>
    <t>49-54,5</t>
  </si>
  <si>
    <t>122-131,5</t>
  </si>
  <si>
    <r>
      <t>0,202 m</t>
    </r>
    <r>
      <rPr>
        <vertAlign val="superscript"/>
        <sz val="10"/>
        <color theme="1"/>
        <rFont val="Calibri"/>
        <family val="2"/>
        <charset val="238"/>
      </rPr>
      <t>3</t>
    </r>
  </si>
  <si>
    <r>
      <t>0,340 m</t>
    </r>
    <r>
      <rPr>
        <vertAlign val="superscript"/>
        <sz val="10"/>
        <color theme="1"/>
        <rFont val="Calibri"/>
        <family val="2"/>
        <charset val="238"/>
      </rPr>
      <t>3</t>
    </r>
  </si>
  <si>
    <t>100-116,5</t>
  </si>
  <si>
    <t>48-54</t>
  </si>
  <si>
    <t>celková výška bez PDH</t>
  </si>
  <si>
    <t xml:space="preserve">celková výška s PDH: </t>
  </si>
  <si>
    <t>celková výška s PDH:</t>
  </si>
  <si>
    <t>celková výška bez PDH:</t>
  </si>
  <si>
    <t>ceková výška s PDH:</t>
  </si>
  <si>
    <t>124,5-144,5</t>
  </si>
  <si>
    <t>120,5-147,5</t>
  </si>
  <si>
    <r>
      <t>0,231 m</t>
    </r>
    <r>
      <rPr>
        <vertAlign val="superscript"/>
        <sz val="10"/>
        <color theme="1"/>
        <rFont val="Calibri"/>
        <family val="2"/>
        <charset val="238"/>
      </rPr>
      <t>3</t>
    </r>
  </si>
  <si>
    <t>117,5-130,5</t>
  </si>
  <si>
    <r>
      <t>0,187 m</t>
    </r>
    <r>
      <rPr>
        <vertAlign val="superscript"/>
        <sz val="10"/>
        <color theme="1"/>
        <rFont val="Calibri"/>
        <family val="2"/>
        <charset val="238"/>
      </rPr>
      <t>3</t>
    </r>
  </si>
  <si>
    <t>115-129,5</t>
  </si>
  <si>
    <t xml:space="preserve">odkaz na web </t>
  </si>
  <si>
    <t>101,5-111,5</t>
  </si>
  <si>
    <t>42-52</t>
  </si>
  <si>
    <t>120-137,5</t>
  </si>
  <si>
    <t>1880 SYN SL ARMIN PLAST</t>
  </si>
  <si>
    <t>celková výška s PDH</t>
  </si>
  <si>
    <t>118,5-137</t>
  </si>
  <si>
    <t>ROSSA PDH PLAST</t>
  </si>
  <si>
    <t>124-130,5</t>
  </si>
  <si>
    <t>42,5-49</t>
  </si>
  <si>
    <t>42-48,5</t>
  </si>
  <si>
    <t>1580 SYN SL Gala NET PLAST</t>
  </si>
  <si>
    <t>100-110</t>
  </si>
  <si>
    <t>96-111,5</t>
  </si>
  <si>
    <t>113-135,5</t>
  </si>
  <si>
    <t>16,82 kg</t>
  </si>
  <si>
    <t>19,52 kg</t>
  </si>
  <si>
    <t>118-134</t>
  </si>
  <si>
    <t>područky AR11</t>
  </si>
  <si>
    <t>41,5-48</t>
  </si>
  <si>
    <t>117,5-137,5</t>
  </si>
  <si>
    <t>16,47 kg</t>
  </si>
  <si>
    <t>15,87 kg</t>
  </si>
  <si>
    <t>121-138,5</t>
  </si>
  <si>
    <r>
      <t>0,155 m</t>
    </r>
    <r>
      <rPr>
        <vertAlign val="superscript"/>
        <sz val="10"/>
        <color theme="1"/>
        <rFont val="Calibri"/>
        <family val="2"/>
        <charset val="238"/>
      </rPr>
      <t>3</t>
    </r>
  </si>
  <si>
    <t>1390 SYN SYN-K Tullio PDH</t>
  </si>
  <si>
    <t>1390 SYN SYN-K Tullio</t>
  </si>
  <si>
    <t>1390 SYN-SL Tullio PDH</t>
  </si>
  <si>
    <t>1390 SYN-SL Tullio</t>
  </si>
  <si>
    <t xml:space="preserve"> aluminiová leštěná báze, otvor pro kolečko Ø 11</t>
  </si>
  <si>
    <t>aluminiová leštěná báze černé barvy, otvor pro kolečko Ø 11</t>
  </si>
  <si>
    <t>ALU KŘÍŽ ČERNÝ</t>
  </si>
  <si>
    <t>ALU KŘÍŽ</t>
  </si>
  <si>
    <t>640 mm</t>
  </si>
  <si>
    <t>600 mm</t>
  </si>
  <si>
    <r>
      <t>0,486 m</t>
    </r>
    <r>
      <rPr>
        <vertAlign val="superscript"/>
        <sz val="10"/>
        <color theme="1"/>
        <rFont val="Calibri"/>
        <family val="2"/>
        <charset val="238"/>
      </rPr>
      <t>3</t>
    </r>
  </si>
  <si>
    <t>112-119</t>
  </si>
  <si>
    <t>x</t>
  </si>
  <si>
    <t>17,25 kg</t>
  </si>
  <si>
    <t>123-142</t>
  </si>
  <si>
    <t>43-52,5</t>
  </si>
  <si>
    <t>16,1 kg</t>
  </si>
  <si>
    <t>123,5-146,5</t>
  </si>
  <si>
    <t>46-55,5</t>
  </si>
  <si>
    <t>102,5-120,5</t>
  </si>
  <si>
    <t>šířka (bez područek):</t>
  </si>
  <si>
    <t>46,5-5,5</t>
  </si>
  <si>
    <t>šířka (včetně područek):</t>
  </si>
  <si>
    <t>45,5-51</t>
  </si>
  <si>
    <t>0,35 bm</t>
  </si>
  <si>
    <t>15,55 kg</t>
  </si>
  <si>
    <t>104-114</t>
  </si>
  <si>
    <t>123-136</t>
  </si>
  <si>
    <t>16,75 kg</t>
  </si>
  <si>
    <t>100,5-118,5</t>
  </si>
  <si>
    <t>černý čal.sedák</t>
  </si>
  <si>
    <t>99-119</t>
  </si>
  <si>
    <t>45,5-52</t>
  </si>
  <si>
    <t>17,2 kg</t>
  </si>
  <si>
    <t>121,5-135</t>
  </si>
  <si>
    <t>101,5-110</t>
  </si>
  <si>
    <t>50-55</t>
  </si>
  <si>
    <t>příplatek za mechanismus SYN-B (odkaz na web)</t>
  </si>
  <si>
    <t xml:space="preserve">možnost báze ALU ČERNÁ </t>
  </si>
  <si>
    <t xml:space="preserve">bez příplatku </t>
  </si>
  <si>
    <t>bez příplatku</t>
  </si>
  <si>
    <t>možnost báze ALU ČERNÁ</t>
  </si>
  <si>
    <t>1690 SYN SL NEW PURE</t>
  </si>
  <si>
    <t>1690 SYN SL NEW PURE PDH</t>
  </si>
  <si>
    <t>FIERO</t>
  </si>
  <si>
    <t>příplatek za bázi ALU-leštěná, černá</t>
  </si>
  <si>
    <r>
      <t>0,346 m</t>
    </r>
    <r>
      <rPr>
        <vertAlign val="superscript"/>
        <sz val="10"/>
        <color theme="1"/>
        <rFont val="Calibri"/>
        <family val="2"/>
        <charset val="238"/>
      </rPr>
      <t>3</t>
    </r>
  </si>
  <si>
    <t>FARRELL PDH ČERNÁ</t>
  </si>
  <si>
    <t>114,5-127,5</t>
  </si>
  <si>
    <t>116,5-137</t>
  </si>
  <si>
    <t>100-114</t>
  </si>
  <si>
    <r>
      <t>0,34 m</t>
    </r>
    <r>
      <rPr>
        <vertAlign val="superscript"/>
        <sz val="10"/>
        <color theme="1"/>
        <rFont val="Calibri"/>
        <family val="2"/>
        <charset val="238"/>
      </rPr>
      <t>3</t>
    </r>
  </si>
  <si>
    <t>aluminiová leštěná báze + područky leštěný hliník - ALU</t>
  </si>
  <si>
    <t>baleno do fólie</t>
  </si>
  <si>
    <t>lamelové zátky do jeklů s nastavitelnou výškou. Pro nastavení výšky noh stolů Istra. Maximální statické osové zatížení 300 kg (pro závit M22). Pro jekly 40 x 40 mm, tloušťky stěny 1,5-2 mm.</t>
  </si>
  <si>
    <t>Uložitelné nastavení:</t>
  </si>
  <si>
    <r>
      <t>0,177  m</t>
    </r>
    <r>
      <rPr>
        <vertAlign val="superscript"/>
        <sz val="10"/>
        <color theme="1"/>
        <rFont val="Calibri"/>
        <family val="2"/>
        <charset val="238"/>
      </rPr>
      <t>3</t>
    </r>
  </si>
  <si>
    <t>orientační parametry, přesněji viz technické parametry výrobků</t>
  </si>
  <si>
    <t>TAMPA</t>
  </si>
  <si>
    <t xml:space="preserve">c e n a  bez   p o d r u č e k      </t>
  </si>
  <si>
    <t>spotřeba látky, š. 140</t>
  </si>
  <si>
    <t>příplatek za podhlavník - PDH</t>
  </si>
  <si>
    <r>
      <t>0,380 m</t>
    </r>
    <r>
      <rPr>
        <vertAlign val="superscript"/>
        <sz val="10"/>
        <color theme="1"/>
        <rFont val="Calibri"/>
        <family val="2"/>
        <charset val="238"/>
      </rPr>
      <t>3</t>
    </r>
    <r>
      <rPr>
        <sz val="10"/>
        <color theme="1"/>
        <rFont val="Calibri"/>
        <family val="2"/>
        <charset val="238"/>
      </rPr>
      <t>/5 ks</t>
    </r>
  </si>
  <si>
    <t>Podnož bílá/šedá + stol. deska  bílá/šedá,  160 x 80 x 2,5 cm</t>
  </si>
  <si>
    <t>Podnož bílá/šedá + stol. deska bílá/šedá, 138 x 80 x 2,5 cm</t>
  </si>
  <si>
    <t>op.šedá síť, sed. černá látka /op. šedá síť, sed. šedá látka</t>
  </si>
  <si>
    <t>provedení: opěrák/sedák</t>
  </si>
  <si>
    <t>černá síť/černá látka</t>
  </si>
  <si>
    <t xml:space="preserve">hloubka sedáku: </t>
  </si>
  <si>
    <t>spotřeba látky, š.  140</t>
  </si>
  <si>
    <t>plast sed. + op. černý</t>
  </si>
  <si>
    <t>plast sed. + op. červený</t>
  </si>
  <si>
    <t>plast sed. +  op. modrý</t>
  </si>
  <si>
    <t>plast sed. + op. šedý</t>
  </si>
  <si>
    <t>EXT výšk. nastav. + kol.</t>
  </si>
  <si>
    <t>EXT výšk. nastav. + kluz.</t>
  </si>
  <si>
    <t>extend výšk.nastav. + kolečka</t>
  </si>
  <si>
    <t>extend výšk.nastav. + kluzáky</t>
  </si>
  <si>
    <t>122-139</t>
  </si>
  <si>
    <t>52-57</t>
  </si>
  <si>
    <t>43-50</t>
  </si>
  <si>
    <t>1850 SYN SL Omnia ALU ALL MESH</t>
  </si>
  <si>
    <t>Rave PT</t>
  </si>
  <si>
    <t>31,9 kg</t>
  </si>
  <si>
    <r>
      <t>0,280 m</t>
    </r>
    <r>
      <rPr>
        <vertAlign val="superscript"/>
        <sz val="10"/>
        <color theme="1"/>
        <rFont val="Calibri"/>
        <family val="2"/>
        <charset val="238"/>
      </rPr>
      <t>3</t>
    </r>
  </si>
  <si>
    <t>nosnost</t>
  </si>
  <si>
    <t>150 kg</t>
  </si>
  <si>
    <t>nosnost 150kg, český výrobek</t>
  </si>
  <si>
    <t>1850 SYN SL Omnia PLAST ALL MESH</t>
  </si>
  <si>
    <t>příplatek za ALU bázi leštenou a černou</t>
  </si>
  <si>
    <t>GLORIA HIGH</t>
  </si>
  <si>
    <t>xx</t>
  </si>
  <si>
    <t>strana 8</t>
  </si>
  <si>
    <t>výškově nastavitelné područky AR 11</t>
  </si>
  <si>
    <t>područky AR 11</t>
  </si>
  <si>
    <t xml:space="preserve">český výrobek: </t>
  </si>
  <si>
    <t>28,86 kg</t>
  </si>
  <si>
    <t>0,486 m3</t>
  </si>
  <si>
    <t>127-136,5</t>
  </si>
  <si>
    <t>46-53</t>
  </si>
  <si>
    <t>22,16 kg</t>
  </si>
  <si>
    <t>0,202 m3</t>
  </si>
  <si>
    <t>synchronní mechanismus s automatickým nastavením síly protiváhy, 4 pozice aretace, nastavení hloubky sedáku</t>
  </si>
  <si>
    <t>Ø otvoru pro píst</t>
  </si>
  <si>
    <t>160 kg</t>
  </si>
  <si>
    <t>2684 - mechanismus SYN-SL - Antares</t>
  </si>
  <si>
    <t>2678 - mechanismus SYN - Antares</t>
  </si>
  <si>
    <t>synchronní mechanismus s automatickým nastavením síly protiváhy, 4 pozice aretace</t>
  </si>
  <si>
    <t>vysokozátěžový synchronní mechanismus HEAVY DUTY (HD), 5 poloh pro aretaci, posuv hloubky sedáku</t>
  </si>
  <si>
    <t>6,54 kg</t>
  </si>
  <si>
    <t>200 kg</t>
  </si>
  <si>
    <t>2685 - mechanismus SYN-K KEY ONE - Antares</t>
  </si>
  <si>
    <t>2690 - mechanismus SYN-HD HEAVY DUTY - Antares</t>
  </si>
  <si>
    <t>synchronní mechanismus s balančním dopředným náklonem sedáku a opěráku, 5 poloh aretace, posuv sedáku</t>
  </si>
  <si>
    <t>3,64 kg</t>
  </si>
  <si>
    <t>130 kg</t>
  </si>
  <si>
    <t>2691 - mechanismus SYN-B BALANCE - Antares</t>
  </si>
  <si>
    <t>2770 - mechanismus MULTIBLOK - Antares</t>
  </si>
  <si>
    <t>170 x 200 mm</t>
  </si>
  <si>
    <t>2610 - mechanismus ASYN + UP-DOWN - Antares</t>
  </si>
  <si>
    <t>2638 - mechanismus ASYN - Antares</t>
  </si>
  <si>
    <t>mechanismus pro nastavení úhlu opěráku (tzv. permanent contact)</t>
  </si>
  <si>
    <t>základní houpací mechanismus na křesla, aretace v základní pozici, nastavení síly protiváhy</t>
  </si>
  <si>
    <t>110 kg</t>
  </si>
  <si>
    <t>2663 - mechanismus MEK - Antares</t>
  </si>
  <si>
    <t>2714 - mechanismus houpací - Antares</t>
  </si>
  <si>
    <t>1290 PU TABURET WORK B</t>
  </si>
  <si>
    <t>24 HR intensive use</t>
  </si>
  <si>
    <t xml:space="preserve"> 2,65 kg</t>
  </si>
  <si>
    <t>4,75 kg</t>
  </si>
  <si>
    <t>1,7 kg</t>
  </si>
  <si>
    <t>M00001172</t>
  </si>
  <si>
    <t>M00001168</t>
  </si>
  <si>
    <t>M00001133</t>
  </si>
  <si>
    <t>M00001134</t>
  </si>
  <si>
    <t>M00001103</t>
  </si>
  <si>
    <t>M00001146</t>
  </si>
  <si>
    <t>M00001147</t>
  </si>
  <si>
    <t>M00001148</t>
  </si>
  <si>
    <t>M00002684</t>
  </si>
  <si>
    <t>M00002678</t>
  </si>
  <si>
    <t>M00002685</t>
  </si>
  <si>
    <t>M00002690</t>
  </si>
  <si>
    <t>M00002691</t>
  </si>
  <si>
    <t>M00002770</t>
  </si>
  <si>
    <t>M00002610</t>
  </si>
  <si>
    <t>M00002638</t>
  </si>
  <si>
    <t>M00002663</t>
  </si>
  <si>
    <t>M00002714</t>
  </si>
  <si>
    <t>M00001149</t>
  </si>
  <si>
    <t>barvy plastů</t>
  </si>
  <si>
    <t>černý potah</t>
  </si>
  <si>
    <t>odstín plastu: modrý-BLU PLOFONDO, červený-ROSSOMATTONE, šedý 02, černý 03, zelený 05, bílý 06</t>
  </si>
  <si>
    <t>strana 45</t>
  </si>
  <si>
    <t>strana 28</t>
  </si>
  <si>
    <t>strana 12</t>
  </si>
  <si>
    <t>strana 1</t>
  </si>
  <si>
    <t>strana 14-16</t>
  </si>
  <si>
    <t>strana 13</t>
  </si>
  <si>
    <t xml:space="preserve">strana 29  </t>
  </si>
  <si>
    <t>strana 24</t>
  </si>
  <si>
    <t>strana 28-29</t>
  </si>
  <si>
    <t>strana 5-6</t>
  </si>
  <si>
    <t>strana 17</t>
  </si>
  <si>
    <t>strana 9</t>
  </si>
  <si>
    <t>strana 12-13</t>
  </si>
  <si>
    <t>strana 44</t>
  </si>
  <si>
    <t>strana 10</t>
  </si>
  <si>
    <t>strana 3</t>
  </si>
  <si>
    <t>Strana 11</t>
  </si>
  <si>
    <t>strana 4</t>
  </si>
  <si>
    <t>strana 21-23</t>
  </si>
  <si>
    <t>strana 17-20</t>
  </si>
  <si>
    <t>strana 6</t>
  </si>
  <si>
    <t>strana 25-26</t>
  </si>
  <si>
    <t>strana 55-59</t>
  </si>
  <si>
    <t>strana 61</t>
  </si>
  <si>
    <t>strana 60</t>
  </si>
  <si>
    <t>strana 54</t>
  </si>
  <si>
    <t>strana 46</t>
  </si>
  <si>
    <t>strana 47</t>
  </si>
  <si>
    <t>strana 38</t>
  </si>
  <si>
    <t>strana 36</t>
  </si>
  <si>
    <t>strana 33</t>
  </si>
  <si>
    <t>strana 32</t>
  </si>
  <si>
    <t>strana 34</t>
  </si>
  <si>
    <t>strana 37</t>
  </si>
  <si>
    <t>strana 37-38</t>
  </si>
  <si>
    <t>strana 35</t>
  </si>
  <si>
    <t>strana 40</t>
  </si>
  <si>
    <t>TAURUS TC NET</t>
  </si>
  <si>
    <t>strana 40-41</t>
  </si>
  <si>
    <t>strana 42</t>
  </si>
  <si>
    <t>lavice 1120</t>
  </si>
  <si>
    <t>strana 42-43</t>
  </si>
  <si>
    <t>strana 52</t>
  </si>
  <si>
    <t xml:space="preserve">strana 53 </t>
  </si>
  <si>
    <t>strana 50</t>
  </si>
  <si>
    <t>strana 51</t>
  </si>
  <si>
    <t>91-108</t>
  </si>
  <si>
    <t>45-58</t>
  </si>
  <si>
    <t>17,3 kg</t>
  </si>
  <si>
    <t>99-118</t>
  </si>
  <si>
    <t xml:space="preserve">Studio Plus </t>
  </si>
  <si>
    <t>GLORIA MEDIUM</t>
  </si>
  <si>
    <t>0,459 m3</t>
  </si>
  <si>
    <t>0,377 m3</t>
  </si>
  <si>
    <t>117-124</t>
  </si>
  <si>
    <t>103-110</t>
  </si>
  <si>
    <t>průměr sedáku</t>
  </si>
  <si>
    <t>PANTHER ASYN C ANTISTATIC (ESD) STANDARD</t>
  </si>
  <si>
    <t>1380 SYN C ANTISTATIC (ESD) STANDARD</t>
  </si>
  <si>
    <t>1380 SYN ALU ANTISTATIC (ESD) PLUS</t>
  </si>
  <si>
    <t>1290 PU ASYN C ANTISTATIC (ESD) PLUS</t>
  </si>
  <si>
    <t>strana 31</t>
  </si>
  <si>
    <t>strana 49</t>
  </si>
  <si>
    <t>Spojník Taurus</t>
  </si>
  <si>
    <t>Spojník Taurus - stavitelný, PLU 5720</t>
  </si>
  <si>
    <r>
      <t>čalouněný, prošívaný taburet, chromovaná báze, plynový píst, kolečka s průměrem 50 mm pro měkké podlahy,</t>
    </r>
    <r>
      <rPr>
        <b/>
        <sz val="10"/>
        <color theme="1"/>
        <rFont val="Calibri"/>
        <family val="2"/>
        <charset val="238"/>
      </rPr>
      <t xml:space="preserve"> nosnost 150 kg</t>
    </r>
    <r>
      <rPr>
        <sz val="10"/>
        <color theme="1"/>
        <rFont val="Calibri"/>
        <family val="2"/>
        <charset val="238"/>
      </rPr>
      <t>, český výrobek</t>
    </r>
  </si>
  <si>
    <t>11,07 kg</t>
  </si>
  <si>
    <r>
      <t>0,144 m</t>
    </r>
    <r>
      <rPr>
        <vertAlign val="superscript"/>
        <sz val="10"/>
        <color theme="1"/>
        <rFont val="Calibri"/>
        <family val="2"/>
        <charset val="238"/>
      </rPr>
      <t>3</t>
    </r>
  </si>
  <si>
    <t>Židle vyhovuje normě ČSN EN 61340-5-1</t>
  </si>
  <si>
    <t>Taburet vyhovuje normě ČSN EN 61340-5-1</t>
  </si>
  <si>
    <r>
      <t xml:space="preserve">tvrdé kolečko pro kancelářské židle bez brzdy, Ø 50 mm, s čepem Ø 11 mm, vhodné pro koberce a měkké povrchy, </t>
    </r>
    <r>
      <rPr>
        <b/>
        <sz val="9"/>
        <color theme="1"/>
        <rFont val="Calibri"/>
        <family val="2"/>
        <charset val="238"/>
      </rPr>
      <t>nosnost 30 kg</t>
    </r>
    <r>
      <rPr>
        <sz val="9"/>
        <color theme="1"/>
        <rFont val="Calibri"/>
        <family val="2"/>
        <charset val="238"/>
      </rPr>
      <t>, materiál polypropylen (s automatickou brzdou na poptávku)</t>
    </r>
  </si>
  <si>
    <r>
      <t>kolečko pro kancelářské židle, Ø 50 mm, s čepem Ø 11 (bez brzdy), vhodné pro koberce a měkké povrchy,</t>
    </r>
    <r>
      <rPr>
        <b/>
        <sz val="9"/>
        <color theme="1"/>
        <rFont val="Calibri"/>
        <family val="2"/>
        <charset val="238"/>
      </rPr>
      <t xml:space="preserve"> nosnost 30 kg</t>
    </r>
    <r>
      <rPr>
        <sz val="9"/>
        <color theme="1"/>
        <rFont val="Calibri"/>
        <family val="2"/>
        <charset val="238"/>
      </rPr>
      <t>, materiál polypropylen (s automatickou brzdou na poptávku)</t>
    </r>
  </si>
  <si>
    <r>
      <t xml:space="preserve">měkké kolečko pro kancelářské židle, bez brzdy, Ø 50 mm, s čepem Ø 11, vhodné pro tvrdé povrchy, </t>
    </r>
    <r>
      <rPr>
        <b/>
        <sz val="9"/>
        <color theme="1"/>
        <rFont val="Calibri"/>
        <family val="2"/>
        <charset val="238"/>
      </rPr>
      <t>nosnost 30 kg</t>
    </r>
    <r>
      <rPr>
        <sz val="9"/>
        <color theme="1"/>
        <rFont val="Calibri"/>
        <family val="2"/>
        <charset val="238"/>
      </rPr>
      <t>, materiál polypropylen, termoplastický elastomer</t>
    </r>
  </si>
  <si>
    <r>
      <t xml:space="preserve">měkké kolečko pro kancelářské židle </t>
    </r>
    <r>
      <rPr>
        <b/>
        <sz val="9"/>
        <color theme="1"/>
        <rFont val="Calibri"/>
        <family val="2"/>
        <charset val="238"/>
      </rPr>
      <t>s automatickou brzdou,</t>
    </r>
    <r>
      <rPr>
        <sz val="9"/>
        <color theme="1"/>
        <rFont val="Calibri"/>
        <family val="2"/>
        <charset val="238"/>
      </rPr>
      <t xml:space="preserve"> Ø 50 mm, s čepem Ø 11, vhodné pro tvrdé povrchy, </t>
    </r>
    <r>
      <rPr>
        <b/>
        <sz val="9"/>
        <color theme="1"/>
        <rFont val="Calibri"/>
        <family val="2"/>
        <charset val="238"/>
      </rPr>
      <t>nosnost 30 kg</t>
    </r>
    <r>
      <rPr>
        <sz val="9"/>
        <color theme="1"/>
        <rFont val="Calibri"/>
        <family val="2"/>
        <charset val="238"/>
      </rPr>
      <t>, materiál polypropylen, termoplastický elastomer</t>
    </r>
  </si>
  <si>
    <r>
      <t xml:space="preserve">tvrdé kolečko pro kancelářské židle bez brzdy, Ø 60 mm, s čepem Ø 11 mm, vhodné pro koberce a měkké povrchy, </t>
    </r>
    <r>
      <rPr>
        <b/>
        <sz val="9"/>
        <color theme="1"/>
        <rFont val="Calibri"/>
        <family val="2"/>
        <charset val="238"/>
      </rPr>
      <t>nosnost 35 kg</t>
    </r>
    <r>
      <rPr>
        <sz val="9"/>
        <color theme="1"/>
        <rFont val="Calibri"/>
        <family val="2"/>
        <charset val="238"/>
      </rPr>
      <t>, materiál polypropylen (s automatickou brzdou na poptávku)</t>
    </r>
  </si>
  <si>
    <r>
      <t xml:space="preserve">měkké kolečko pro kancelářské židle, bez brzdy, Ø 60 mm, s čepem Ø 11, vhodné pro tvrdé povrchy, </t>
    </r>
    <r>
      <rPr>
        <b/>
        <sz val="9"/>
        <color theme="1"/>
        <rFont val="Calibri"/>
        <family val="2"/>
        <charset val="238"/>
      </rPr>
      <t>nosnost 35 kg</t>
    </r>
    <r>
      <rPr>
        <sz val="9"/>
        <color theme="1"/>
        <rFont val="Calibri"/>
        <family val="2"/>
        <charset val="238"/>
      </rPr>
      <t>, materiál polypropylen, termoplastický elastomer (s automatickou brzdou na poptávku)</t>
    </r>
  </si>
  <si>
    <r>
      <t xml:space="preserve">měkké kolečko pro kancelářské židle, bez brzdy, Ø 65 mm, s čepem Ø 11, vhodné pro tvrdé povrchy, </t>
    </r>
    <r>
      <rPr>
        <b/>
        <sz val="9"/>
        <color theme="1"/>
        <rFont val="Calibri"/>
        <family val="2"/>
        <charset val="238"/>
      </rPr>
      <t>nosnost 35 kg</t>
    </r>
    <r>
      <rPr>
        <sz val="9"/>
        <color theme="1"/>
        <rFont val="Calibri"/>
        <family val="2"/>
        <charset val="238"/>
      </rPr>
      <t>, materiál polypropylen (s automatickou brzdou na poptávku)</t>
    </r>
  </si>
  <si>
    <r>
      <t xml:space="preserve">měkké kolečko pro kancelářské židle, bez brzdy, Ø 75 mm, s čepem Ø 11, vhodné pro tvrdé povrchy, </t>
    </r>
    <r>
      <rPr>
        <b/>
        <sz val="9"/>
        <color theme="1"/>
        <rFont val="Calibri"/>
        <family val="2"/>
        <charset val="238"/>
      </rPr>
      <t>nosnost 122 kg</t>
    </r>
    <r>
      <rPr>
        <sz val="9"/>
        <color theme="1"/>
        <rFont val="Calibri"/>
        <family val="2"/>
        <charset val="238"/>
      </rPr>
      <t>, materiál</t>
    </r>
    <r>
      <rPr>
        <b/>
        <sz val="9"/>
        <color rgb="FFFF0000"/>
        <rFont val="Calibri"/>
        <family val="2"/>
        <charset val="238"/>
      </rPr>
      <t xml:space="preserve"> </t>
    </r>
    <r>
      <rPr>
        <sz val="9"/>
        <color theme="1"/>
        <rFont val="Calibri"/>
        <family val="2"/>
        <charset val="238"/>
      </rPr>
      <t>polyuretan, ocelová konstrukce, vertikální a horizontální ložisko - minimální valivý odpor</t>
    </r>
  </si>
  <si>
    <r>
      <t xml:space="preserve">měkké kolečko pro kancelářské židle bez brzdy, Ø 60 mm, s čepem Ø 11 mm, vhodné pro tvrdé povrchy, </t>
    </r>
    <r>
      <rPr>
        <b/>
        <sz val="9"/>
        <color theme="1"/>
        <rFont val="Calibri"/>
        <family val="2"/>
        <charset val="238"/>
      </rPr>
      <t>nosnost 35 kg</t>
    </r>
    <r>
      <rPr>
        <sz val="9"/>
        <color theme="1"/>
        <rFont val="Calibri"/>
        <family val="2"/>
        <charset val="238"/>
      </rPr>
      <t>, materiál bílý polypropylen RAL 9003, šedý termoplastický elastomer</t>
    </r>
  </si>
  <si>
    <t>Str. 1</t>
  </si>
  <si>
    <t>Str. 2</t>
  </si>
  <si>
    <t>1690 SYN NEW PURE</t>
  </si>
  <si>
    <t>Str. 3</t>
  </si>
  <si>
    <t>str. 4</t>
  </si>
  <si>
    <t>str 5</t>
  </si>
  <si>
    <t>str6</t>
  </si>
  <si>
    <t>str7</t>
  </si>
  <si>
    <t>7600 Shiny Executive</t>
  </si>
  <si>
    <t>7650 Shiny Executive</t>
  </si>
  <si>
    <t>str8</t>
  </si>
  <si>
    <t>KASE - MESH HIGH WHITE</t>
  </si>
  <si>
    <t>str9</t>
  </si>
  <si>
    <t>klem</t>
  </si>
  <si>
    <t>str10</t>
  </si>
  <si>
    <t>str11</t>
  </si>
  <si>
    <t>1800 Lei</t>
  </si>
  <si>
    <t>1820 Lei</t>
  </si>
  <si>
    <t>1810/s Lei</t>
  </si>
  <si>
    <t>Str 12</t>
  </si>
  <si>
    <t>7900 ewe</t>
  </si>
  <si>
    <t>7950 ewe</t>
  </si>
  <si>
    <t>7950/s ewe</t>
  </si>
  <si>
    <t>str13</t>
  </si>
  <si>
    <t>1880 SYN SL ARMIN</t>
  </si>
  <si>
    <t>str14</t>
  </si>
  <si>
    <t>seat uph</t>
  </si>
  <si>
    <t>all uph</t>
  </si>
  <si>
    <t>str15</t>
  </si>
  <si>
    <t>str16</t>
  </si>
  <si>
    <t>str17</t>
  </si>
  <si>
    <t>N/G</t>
  </si>
  <si>
    <t>c=100</t>
  </si>
  <si>
    <t>C = +100kc</t>
  </si>
  <si>
    <t>str18</t>
  </si>
  <si>
    <t>str19</t>
  </si>
  <si>
    <t>str 20</t>
  </si>
  <si>
    <t>str 21</t>
  </si>
  <si>
    <t>2200 rave p</t>
  </si>
  <si>
    <t>C = +150 kc</t>
  </si>
  <si>
    <t>2200 rave pt</t>
  </si>
  <si>
    <t>2200 rave t</t>
  </si>
  <si>
    <t>str 22</t>
  </si>
  <si>
    <t>2220 Rave P</t>
  </si>
  <si>
    <t>ALU</t>
  </si>
  <si>
    <t>2220 Rave T</t>
  </si>
  <si>
    <t>2230 Rave P</t>
  </si>
  <si>
    <t>str 23</t>
  </si>
  <si>
    <t>2230 Rave T</t>
  </si>
  <si>
    <t>2240 Rave P</t>
  </si>
  <si>
    <t>2240 Rave T</t>
  </si>
  <si>
    <t>str 24</t>
  </si>
  <si>
    <t>str 25</t>
  </si>
  <si>
    <t>2130 PC Strike</t>
  </si>
  <si>
    <t>2130 TC Strike</t>
  </si>
  <si>
    <t>2130/S PC Strike</t>
  </si>
  <si>
    <t>2130/S TC Strike</t>
  </si>
  <si>
    <t>2130/SB PC Strike</t>
  </si>
  <si>
    <t>str 26</t>
  </si>
  <si>
    <t>2130/SB TC Strike</t>
  </si>
  <si>
    <t>213x PP lavice Strike</t>
  </si>
  <si>
    <t>2m</t>
  </si>
  <si>
    <t>3m</t>
  </si>
  <si>
    <t>213x P ALU lavice Strike</t>
  </si>
  <si>
    <t>4m</t>
  </si>
  <si>
    <t>str 27</t>
  </si>
  <si>
    <t>str 28</t>
  </si>
  <si>
    <t>Elsi LC</t>
  </si>
  <si>
    <t>str 29</t>
  </si>
  <si>
    <t>deska</t>
  </si>
  <si>
    <t>str30</t>
  </si>
  <si>
    <t>1824 Lei XXL +BR06</t>
  </si>
  <si>
    <t>Str31</t>
  </si>
  <si>
    <t>Vertica XXL + BR06</t>
  </si>
  <si>
    <t>str 32</t>
  </si>
  <si>
    <t>1750 SYN SL Skill ALU</t>
  </si>
  <si>
    <t>str 33</t>
  </si>
  <si>
    <t>str 34</t>
  </si>
  <si>
    <t>str 35</t>
  </si>
  <si>
    <t>1380 SYN Flute</t>
  </si>
  <si>
    <t>1380 SYN PDH Flute PDH</t>
  </si>
  <si>
    <t>1380 ASYN Flute</t>
  </si>
  <si>
    <t>str 36</t>
  </si>
  <si>
    <t>str 37</t>
  </si>
  <si>
    <t>1640 ASYN C Athea</t>
  </si>
  <si>
    <t>1640 ASYN Athea</t>
  </si>
  <si>
    <t>str 38</t>
  </si>
  <si>
    <t>str. 39</t>
  </si>
  <si>
    <t>str 40</t>
  </si>
  <si>
    <t>str 41</t>
  </si>
  <si>
    <t>Taurus TC NET</t>
  </si>
  <si>
    <t>str 42</t>
  </si>
  <si>
    <t>G</t>
  </si>
  <si>
    <t>str43</t>
  </si>
  <si>
    <t>1124 TN (TG)</t>
  </si>
  <si>
    <t>Str44</t>
  </si>
  <si>
    <t>1290 TABURET C ANTISTATIC (ESD) PLUS</t>
  </si>
  <si>
    <t>str 45 - antistatic</t>
  </si>
  <si>
    <t>str 46</t>
  </si>
  <si>
    <t>str 47</t>
  </si>
  <si>
    <t>str 48</t>
  </si>
  <si>
    <t>str 49</t>
  </si>
  <si>
    <t>str 50</t>
  </si>
  <si>
    <t>str 51</t>
  </si>
  <si>
    <t>Extend ESD v. n.</t>
  </si>
  <si>
    <t>1 122</t>
  </si>
  <si>
    <t>1 123</t>
  </si>
  <si>
    <t>1 124</t>
  </si>
  <si>
    <t>1 125</t>
  </si>
  <si>
    <t>Zapecena cena</t>
  </si>
  <si>
    <t>zapecena cena</t>
  </si>
  <si>
    <t>rucne +600</t>
  </si>
  <si>
    <t>Antistatic</t>
  </si>
  <si>
    <t>plu</t>
  </si>
  <si>
    <t>1 ks</t>
  </si>
  <si>
    <t>5 ks</t>
  </si>
  <si>
    <t>skip in price list</t>
  </si>
  <si>
    <t>check price</t>
  </si>
  <si>
    <t>jina strana</t>
  </si>
  <si>
    <t>možnost bílé podnože (WHITE)</t>
  </si>
  <si>
    <t xml:space="preserve">Ceník  2024 </t>
  </si>
  <si>
    <r>
      <t xml:space="preserve">kancelářská židle s extra vysokým opěrákem a podhlaníkem, tvarované čalounění ze studené pěny,  synchronní mechanismus se čtyřnásobnou aretací, automatické nastavení síly protiváhy podle tělesné hmotnosti uživatele, nastavení hloubky sedáku, nastavení výšky opěráku systémem up-down, kolečka Ø 60 mm pro měkké podlahy, černý plast, volitelné područky, plastová nebo ALU leštěná báze, </t>
    </r>
    <r>
      <rPr>
        <b/>
        <sz val="9"/>
        <color theme="1"/>
        <rFont val="Calibri"/>
        <family val="2"/>
      </rPr>
      <t>nosnost 150 kg</t>
    </r>
    <r>
      <rPr>
        <sz val="9"/>
        <color theme="1"/>
        <rFont val="Calibri"/>
        <family val="2"/>
      </rPr>
      <t xml:space="preserve">, český výrobek, </t>
    </r>
    <r>
      <rPr>
        <b/>
        <sz val="9"/>
        <color theme="1"/>
        <rFont val="Calibri"/>
        <family val="2"/>
      </rPr>
      <t>záruka 60 měsíců</t>
    </r>
  </si>
  <si>
    <r>
      <t xml:space="preserve">kancelářská židle s  vysokým opěrákem, tvarované čalounění ze studené pěny,  synchronní mechanismus se čtyřnásobnou aretací, automatické nastavení síly protiváhy podle tělesné hmotnosti uživatele, nastavení hloubky sedáku, nastavení výšky opěráku systémem up-down, kolečka Ø 60 mm pro měkké podlahy, černý plast, volitelné područky, plastová nebo ALU leštěná báze, </t>
    </r>
    <r>
      <rPr>
        <b/>
        <sz val="9"/>
        <color theme="1"/>
        <rFont val="Calibri"/>
        <family val="2"/>
      </rPr>
      <t>nosnost 150 kg</t>
    </r>
    <r>
      <rPr>
        <sz val="9"/>
        <color theme="1"/>
        <rFont val="Calibri"/>
        <family val="2"/>
      </rPr>
      <t xml:space="preserve">, český výrobek, </t>
    </r>
    <r>
      <rPr>
        <b/>
        <sz val="9"/>
        <color theme="1"/>
        <rFont val="Calibri"/>
        <family val="2"/>
      </rPr>
      <t>záruka 60 měsíců</t>
    </r>
  </si>
  <si>
    <r>
      <t xml:space="preserve">kancelářská židle s  vysokým opěrákem, tvarované čalounění ze studené pěny,  synchronní mechanismus se čtyřnásobnou aretací, automatické nastavení síly protiváhy podle tělesné hmotnosti uživatele, nastavení hloubky sedáku, nastavení výšky opěráku systémem up-down, kolečka Ø 60 mm pro měkké podlahy, černý plast, volitelné područky, plastová nebo aluminiová leštěná báze, </t>
    </r>
    <r>
      <rPr>
        <b/>
        <sz val="9"/>
        <color theme="1"/>
        <rFont val="Calibri"/>
        <family val="2"/>
      </rPr>
      <t>nosnost 150 kg</t>
    </r>
    <r>
      <rPr>
        <sz val="9"/>
        <color theme="1"/>
        <rFont val="Calibri"/>
        <family val="2"/>
      </rPr>
      <t xml:space="preserve">, český výrobek, </t>
    </r>
    <r>
      <rPr>
        <b/>
        <sz val="9"/>
        <color theme="1"/>
        <rFont val="Calibri"/>
        <family val="2"/>
      </rPr>
      <t>záruka 60 měsíců</t>
    </r>
  </si>
  <si>
    <r>
      <t xml:space="preserve">židle s vysokým opěrákem se sítí a podhlavníkem, výškově a vodorovně nastavitelná bederní opěrka, synchronní mechanismus se čtyřnásobnou aretací, automatické nastavení síly protiváhy, nastavení hloubky sedáku, nastavení výšky opěráku systémem up-down,  kolečka Ø 60 mm pro měkké podlahy, černý plast, volitelné područky, plastová nebo ALU leštěná báze, </t>
    </r>
    <r>
      <rPr>
        <b/>
        <sz val="9"/>
        <color theme="1"/>
        <rFont val="Calibri"/>
        <family val="2"/>
      </rPr>
      <t>nosnost 150 kg</t>
    </r>
    <r>
      <rPr>
        <sz val="9"/>
        <color theme="1"/>
        <rFont val="Calibri"/>
        <family val="2"/>
      </rPr>
      <t xml:space="preserve">, český výrobek, </t>
    </r>
    <r>
      <rPr>
        <b/>
        <sz val="9"/>
        <color theme="1"/>
        <rFont val="Calibri"/>
        <family val="2"/>
      </rPr>
      <t>záruka 60 měsíců</t>
    </r>
  </si>
  <si>
    <r>
      <t xml:space="preserve">židle s vysokým opěrákem se sítí, výškově a vodorovně nastavitelná bederní opěrka, synchronní mechanismus se čtyřnásobnou aretací, automatické nastavení síly protiváhy, nastavení hloubky sedáku, nastavení výšky opěráku systémem up-down,  kolečka Ø 60 mm pro měkké podlahy, černý plast, volitelné područky, plastová nebo ALU leštěná báze, </t>
    </r>
    <r>
      <rPr>
        <b/>
        <sz val="9"/>
        <color theme="1"/>
        <rFont val="Calibri"/>
        <family val="2"/>
      </rPr>
      <t>nosnost 150 kg</t>
    </r>
    <r>
      <rPr>
        <sz val="9"/>
        <color theme="1"/>
        <rFont val="Calibri"/>
        <family val="2"/>
      </rPr>
      <t xml:space="preserve">, český výrobek, </t>
    </r>
    <r>
      <rPr>
        <b/>
        <sz val="9"/>
        <color theme="1"/>
        <rFont val="Calibri"/>
        <family val="2"/>
      </rPr>
      <t>záruka 60 měsíců</t>
    </r>
  </si>
  <si>
    <r>
      <t xml:space="preserve">židle se sítí na opěradle a podhlavníku, multifunkční bederní opora, nastavení výšky opěráku "up-down", synchronní mechanismus s aretací ve 4 pozicích a nastavením síly protiváhy, sedák ze studené pěny, mechanismus k nastavení hloubky sedáku (0-50 mm), 2D výškově nastavitelné područky s měkkou dotykovou plochou nastavitelnou podélně a úhlově, černý potah na sedáku, černá síť, kolečka Ø 60 mm použitelná pro všechny povrchy, chromovaná ocelová báze Ø 700 mm, píst pro vyšší zátěž, </t>
    </r>
    <r>
      <rPr>
        <b/>
        <sz val="9"/>
        <color theme="1"/>
        <rFont val="Calibri"/>
        <family val="2"/>
      </rPr>
      <t>nosnost 150 kg</t>
    </r>
    <r>
      <rPr>
        <sz val="9"/>
        <color theme="1"/>
        <rFont val="Calibri"/>
        <family val="2"/>
      </rPr>
      <t xml:space="preserve">, </t>
    </r>
    <r>
      <rPr>
        <b/>
        <sz val="9"/>
        <color theme="1"/>
        <rFont val="Calibri"/>
        <family val="2"/>
      </rPr>
      <t>záruka 36 měsíců</t>
    </r>
  </si>
  <si>
    <r>
      <t xml:space="preserve">židle se sítí na opěradle, podhlavníku a sedáku, multifunkční bederní opora, nastavení výšky opěráku "up-down", synchronní mechanismus s aretací ve 4 pozicích a nastavením síly protiváhy, sedák ze studené pěny, mechanismus k nastavení hloubky sedáku (0-50 mm), 2D výškově nastavitelné područky s měkkou dotykovou plochou nastavitelnou podélně a úhlově, černý potah na sedáku, černá síť, kolečka Ø 60 mm použitelná pro všechny povrchy, chromovaná ocelová báze Ø 700 mm, píst pro vyšší zátěž, </t>
    </r>
    <r>
      <rPr>
        <b/>
        <sz val="9"/>
        <color theme="1"/>
        <rFont val="Calibri"/>
        <family val="2"/>
      </rPr>
      <t>nosnost 150 kg</t>
    </r>
    <r>
      <rPr>
        <sz val="9"/>
        <color theme="1"/>
        <rFont val="Calibri"/>
        <family val="2"/>
      </rPr>
      <t xml:space="preserve">, </t>
    </r>
    <r>
      <rPr>
        <b/>
        <sz val="9"/>
        <color theme="1"/>
        <rFont val="Calibri"/>
        <family val="2"/>
      </rPr>
      <t>záruka 36 měsíců</t>
    </r>
  </si>
  <si>
    <r>
      <t xml:space="preserve">celočalouněná barová židle, vnitřní struktura sedadla z bukové překližky, konstrukce ližinového typu - tyčová ocel, černý práškový lak nebo chrom, </t>
    </r>
    <r>
      <rPr>
        <b/>
        <sz val="9"/>
        <color theme="1"/>
        <rFont val="Calibri"/>
        <family val="2"/>
        <charset val="238"/>
      </rPr>
      <t>nosnost 150 kg</t>
    </r>
    <r>
      <rPr>
        <sz val="9"/>
        <color theme="1"/>
        <rFont val="Calibri"/>
        <family val="2"/>
        <charset val="238"/>
      </rPr>
      <t xml:space="preserve">, český výrobek, </t>
    </r>
    <r>
      <rPr>
        <b/>
        <sz val="9"/>
        <color theme="1"/>
        <rFont val="Calibri"/>
        <family val="2"/>
        <charset val="238"/>
      </rPr>
      <t>záruka 36 měsíců</t>
    </r>
  </si>
  <si>
    <r>
      <t>židle se síťovaným opěrákem a sedákem, volitelný podhlavník se sítí výškově a úhlově nastavitelný, výškově nastavitelná bederní výztuha, nastavení výšky opěráku s uzamykáním, sedák se sítí se zaoblením přední hrany a měkkou polyuretanovou výstelkou, synchronní mechanismus s čtyřnásobnou aretací, automatickým nastavením síly protiváhy a nastavením hloubky sedáku, kolečka Ø 60 mm pro měkké podlahy,</t>
    </r>
    <r>
      <rPr>
        <b/>
        <sz val="9"/>
        <rFont val="Calibri"/>
        <family val="2"/>
        <charset val="238"/>
        <scheme val="major"/>
      </rPr>
      <t xml:space="preserve"> síť černé nebo šedé barvy,</t>
    </r>
    <r>
      <rPr>
        <sz val="9"/>
        <rFont val="Calibri"/>
        <family val="2"/>
        <charset val="238"/>
        <scheme val="major"/>
      </rPr>
      <t xml:space="preserve"> volitelné područky, ALU leštěná báze, </t>
    </r>
    <r>
      <rPr>
        <b/>
        <sz val="9"/>
        <rFont val="Calibri"/>
        <family val="2"/>
        <charset val="238"/>
        <scheme val="major"/>
      </rPr>
      <t>nosnost 150 kg</t>
    </r>
    <r>
      <rPr>
        <sz val="9"/>
        <color theme="1"/>
        <rFont val="Calibri"/>
        <family val="2"/>
      </rPr>
      <t>, český výrobek,</t>
    </r>
    <r>
      <rPr>
        <b/>
        <sz val="9"/>
        <color theme="1"/>
        <rFont val="Calibri"/>
        <family val="2"/>
        <charset val="238"/>
      </rPr>
      <t xml:space="preserve"> záruka 60 měsíců</t>
    </r>
  </si>
  <si>
    <r>
      <t>židle se síťovaným opěrákem a sedákem, volitelný podhlavník se sítí výškově a úhlově nastavitelný, výškově nastavitelná bederní výztuha, nastavení výšky opěráku s uzamykáním, síťovaný sedák se zaoblením přední hrany a měkkou polyuretanovou výstelkou, synchronní mechanismus s čtyřnásobnou aretací, automatickým nastavením síly protiváhy a nastavením hloubky sedáku, kolečka Ø 60 mm pro měkké podlahy,</t>
    </r>
    <r>
      <rPr>
        <b/>
        <sz val="9"/>
        <rFont val="Calibri"/>
        <family val="2"/>
        <charset val="238"/>
        <scheme val="major"/>
      </rPr>
      <t xml:space="preserve"> síť černé nebo šedé barvy,</t>
    </r>
    <r>
      <rPr>
        <sz val="9"/>
        <rFont val="Calibri"/>
        <family val="2"/>
        <charset val="238"/>
        <scheme val="major"/>
      </rPr>
      <t xml:space="preserve"> volitelné područky, plastový kříž, </t>
    </r>
    <r>
      <rPr>
        <b/>
        <sz val="9"/>
        <rFont val="Calibri"/>
        <family val="2"/>
        <charset val="238"/>
        <scheme val="major"/>
      </rPr>
      <t>nosnost 150 kg</t>
    </r>
    <r>
      <rPr>
        <sz val="9"/>
        <color theme="1"/>
        <rFont val="Calibri"/>
        <family val="2"/>
      </rPr>
      <t xml:space="preserve">, český výrobek, </t>
    </r>
    <r>
      <rPr>
        <b/>
        <sz val="9"/>
        <color theme="1"/>
        <rFont val="Calibri"/>
        <family val="2"/>
        <charset val="238"/>
      </rPr>
      <t>záruka 60 měsíců</t>
    </r>
  </si>
  <si>
    <r>
      <t xml:space="preserve">židle, ergonomicky tvarovaný opěrák s výraznou bederní oporou, výškově nastavitelný systémem up-down, pěna čalounu třídy H 4050, synchronní mechanismus s čtyřnásobnou aretací a nastavením síly protiváhy, nastavení hloubky sedáku SL, kolečka Ø 60 mm pro měkké podlahy, ALU leštěná báze, volitelné područky, </t>
    </r>
    <r>
      <rPr>
        <b/>
        <sz val="9"/>
        <color theme="1"/>
        <rFont val="Calibri"/>
        <family val="2"/>
        <charset val="238"/>
      </rPr>
      <t>nosnost 150 kg</t>
    </r>
    <r>
      <rPr>
        <sz val="9"/>
        <color theme="1"/>
        <rFont val="Calibri"/>
        <family val="2"/>
      </rPr>
      <t xml:space="preserve">, český výrobek, </t>
    </r>
    <r>
      <rPr>
        <b/>
        <sz val="9"/>
        <color theme="1"/>
        <rFont val="Calibri"/>
        <family val="2"/>
        <charset val="238"/>
      </rPr>
      <t>záruka 60 měsíců</t>
    </r>
  </si>
  <si>
    <r>
      <t xml:space="preserve">židle s ergonomicky tvarovaným opěrákem, s výraznou bederní oporou, výškově nastavitelný systémem up-down, pěna čalounu třídy H 4050, synchronní mechanismus s čtyřnásobnou aretací a nastavením síly protiváhy, nastavení hloubky sedáku SL, kolečka Ø 60 mm pro měkké podlahy, plastová báze, volitelné područky, </t>
    </r>
    <r>
      <rPr>
        <b/>
        <sz val="9"/>
        <color theme="1"/>
        <rFont val="Calibri"/>
        <family val="2"/>
        <charset val="238"/>
      </rPr>
      <t>nosnost 150 k</t>
    </r>
    <r>
      <rPr>
        <sz val="9"/>
        <color theme="1"/>
        <rFont val="Calibri"/>
        <family val="2"/>
      </rPr>
      <t xml:space="preserve">g, český výrobek, </t>
    </r>
    <r>
      <rPr>
        <b/>
        <sz val="9"/>
        <color theme="1"/>
        <rFont val="Calibri"/>
        <family val="2"/>
        <charset val="238"/>
      </rPr>
      <t>záruka 60 měsíců</t>
    </r>
  </si>
  <si>
    <r>
      <t xml:space="preserve">židle s vysokým opěrákem, síťovina na sedáku a opěráku, houpací mechanismus Multiblok s ergonomicky umístěným nastavením síly protiváhy pomocí kličky, nylonový rám sedadla, velmi odolná síťovina, barva rámu sedadla: bílá, 6 barev síťovin NET*, bílá plastová báze nebo leštěný hliník, kolečka Ø 65 mm s integrovanou bezpečnostní brzdou pro všechny typy podlah, plastové područky součástí konstrukce, </t>
    </r>
    <r>
      <rPr>
        <b/>
        <sz val="9"/>
        <color theme="1"/>
        <rFont val="Calibri"/>
        <family val="2"/>
        <charset val="238"/>
      </rPr>
      <t>nosnost 150kg</t>
    </r>
    <r>
      <rPr>
        <sz val="9"/>
        <color theme="1"/>
        <rFont val="Calibri"/>
        <family val="2"/>
      </rPr>
      <t xml:space="preserve">, český výrobek, </t>
    </r>
    <r>
      <rPr>
        <b/>
        <sz val="9"/>
        <color theme="1"/>
        <rFont val="Calibri"/>
        <family val="2"/>
        <charset val="238"/>
      </rPr>
      <t>záruka 60 měsíců</t>
    </r>
  </si>
  <si>
    <r>
      <t xml:space="preserve">židle s vysokým opěrákem, síťovina na sedáku a opěráku, houpací mechanismus Multiblok s ergonomicky umístěným nastavením síly protiváhy pomocí kličky, nylonový rám sedadla, velmi odolná síťovina, černý rám sedadla, 6 barev síťovin NET*, báze černá plastová nebo leštěný hliník,  kolečka Ø 65 mm s integrovanou bezpečnostní brzdou pro všechny typy podlah, plastové područky součástí konstrukce, </t>
    </r>
    <r>
      <rPr>
        <b/>
        <sz val="9"/>
        <color theme="1"/>
        <rFont val="Calibri"/>
        <family val="2"/>
        <charset val="238"/>
      </rPr>
      <t>nosnost 150kg</t>
    </r>
    <r>
      <rPr>
        <sz val="9"/>
        <color theme="1"/>
        <rFont val="Calibri"/>
        <family val="2"/>
      </rPr>
      <t xml:space="preserve">, český výrobek, </t>
    </r>
    <r>
      <rPr>
        <b/>
        <sz val="9"/>
        <color theme="1"/>
        <rFont val="Calibri"/>
        <family val="2"/>
        <charset val="238"/>
      </rPr>
      <t>záruka 60 měsíců</t>
    </r>
  </si>
  <si>
    <r>
      <t xml:space="preserve">židle se středně vysokým opěrákem, síťovina na sedáku a opěráku, houpací mechanismus s nastavením síly protiváhy, nylonový rám sedadla, velmi odolná síťovina, barva rámu sedadla: bílá, 6 barev síťovin NET*, pětiramenná báze: bílá plastová nebo leštěný hliník, univerzální kolečka Ø 65 mm s integrovanou bezpečnostní brzdou, plastové područky, </t>
    </r>
    <r>
      <rPr>
        <b/>
        <sz val="9"/>
        <color theme="1"/>
        <rFont val="Calibri"/>
        <family val="2"/>
        <charset val="238"/>
      </rPr>
      <t>nosnost 150 kg</t>
    </r>
    <r>
      <rPr>
        <sz val="9"/>
        <color theme="1"/>
        <rFont val="Calibri"/>
        <family val="2"/>
      </rPr>
      <t xml:space="preserve">, český výrobek, </t>
    </r>
    <r>
      <rPr>
        <b/>
        <sz val="9"/>
        <color theme="1"/>
        <rFont val="Calibri"/>
        <family val="2"/>
        <charset val="238"/>
      </rPr>
      <t>záruka 60 měsíců</t>
    </r>
  </si>
  <si>
    <r>
      <t xml:space="preserve">židle se středně vysokým opěrákem, síťovina na sedáku a opěráku, houpací mechanismus s nastavením síly protiváhy, nylonový rám sedadla, velmi odolná síťovina, barva rámu sedadla: černá, 6 barev síťovin NET*, pětiramenná báze: černá plastová nebo leštěný hliník, univerzální kolečka Ø 65 mm s integrovanou bezpečnostní brzdou, plastové područky, </t>
    </r>
    <r>
      <rPr>
        <b/>
        <sz val="9"/>
        <color theme="1"/>
        <rFont val="Calibri"/>
        <family val="2"/>
        <charset val="238"/>
      </rPr>
      <t>nosnost 150 kg</t>
    </r>
    <r>
      <rPr>
        <sz val="9"/>
        <color theme="1"/>
        <rFont val="Calibri"/>
        <family val="2"/>
      </rPr>
      <t xml:space="preserve">, český výrobek, </t>
    </r>
    <r>
      <rPr>
        <b/>
        <sz val="9"/>
        <color theme="1"/>
        <rFont val="Calibri"/>
        <family val="2"/>
        <charset val="238"/>
      </rPr>
      <t>záruka 60 měsíců</t>
    </r>
  </si>
  <si>
    <r>
      <t xml:space="preserve">konferenční židle se středně vysokým opěrákem, síťovina na sedáku a opěráku, verze BALANCE - balanční mechanismus + nastavení výšky, verze AUTORETURN za příplatek - pevná výška + vratný čep, nylonový rám sedadla, velmi odolná síťovina, bílý rám sedadla, 6 barev síťovin NET*, čtyřramenná ALU báze s kluzáky: bílá nebo leštěná, plastové područky, </t>
    </r>
    <r>
      <rPr>
        <b/>
        <sz val="9"/>
        <color theme="1"/>
        <rFont val="Calibri"/>
        <family val="2"/>
        <charset val="238"/>
      </rPr>
      <t>nosnost 150 kg</t>
    </r>
    <r>
      <rPr>
        <sz val="9"/>
        <color theme="1"/>
        <rFont val="Calibri"/>
        <family val="2"/>
      </rPr>
      <t xml:space="preserve">, český výrobek, </t>
    </r>
    <r>
      <rPr>
        <b/>
        <sz val="9"/>
        <color theme="1"/>
        <rFont val="Calibri"/>
        <family val="2"/>
        <charset val="238"/>
      </rPr>
      <t>záruka 60 měsíců</t>
    </r>
  </si>
  <si>
    <r>
      <t xml:space="preserve">konferenční židle se středně vysokým opěrákem, síťovina na sedáku a opěráku, verze BALANCE - balanční mechanismus + nastavení výšky, verze AUTORETURN za příplatek - pevná výška + vratný čep, nylonový rám sedadla, velmi odolná síťovina, černý rám sedadla, 6 barev síťovin NET*, čtyřramenná alu báze s kluzáky: černá nebo leštěná, plastové područky, </t>
    </r>
    <r>
      <rPr>
        <b/>
        <sz val="9"/>
        <color theme="1"/>
        <rFont val="Calibri"/>
        <family val="2"/>
        <charset val="238"/>
      </rPr>
      <t>nosnost 150 kg</t>
    </r>
    <r>
      <rPr>
        <sz val="9"/>
        <color theme="1"/>
        <rFont val="Calibri"/>
        <family val="2"/>
        <charset val="238"/>
      </rPr>
      <t xml:space="preserve">, český výrobek, </t>
    </r>
    <r>
      <rPr>
        <b/>
        <sz val="9"/>
        <color theme="1"/>
        <rFont val="Calibri"/>
        <family val="2"/>
        <charset val="238"/>
      </rPr>
      <t>záruka 60 měsíců</t>
    </r>
  </si>
  <si>
    <r>
      <t xml:space="preserve">konferenční  křeslo, výškově nastavitelné na chromovaném pístu, ocelový rám sedáku, nosná část, područky a báze z leštěného hliníku, čtyřramenná báze s kluzáky, nosnost 150kg, český výrobek, </t>
    </r>
    <r>
      <rPr>
        <b/>
        <sz val="9"/>
        <color theme="1"/>
        <rFont val="Calibri"/>
        <family val="2"/>
        <charset val="238"/>
      </rPr>
      <t>záruka 60 měsíců</t>
    </r>
  </si>
  <si>
    <r>
      <t xml:space="preserve">křeslo s vysokým opěrákem, čalounění ze studené pěny, područky z leštěného hliníku, rám sedadla z bukové překližky, houpací mechanismus s předsunutou osou houpání, několikanásobnou aretací a nastavením síly protiváhy, plynový píst pro nastavení výšky, kolečka Ø 60 mm pro všechny typy podlah, báze z leštěného hliníku, </t>
    </r>
    <r>
      <rPr>
        <b/>
        <sz val="9"/>
        <color theme="1"/>
        <rFont val="Calibri"/>
        <family val="2"/>
        <charset val="238"/>
      </rPr>
      <t>nosnost 150 kg</t>
    </r>
    <r>
      <rPr>
        <sz val="9"/>
        <color theme="1"/>
        <rFont val="Calibri"/>
        <family val="2"/>
      </rPr>
      <t>, český výrobek,</t>
    </r>
    <r>
      <rPr>
        <b/>
        <sz val="9"/>
        <color theme="1"/>
        <rFont val="Calibri"/>
        <family val="2"/>
        <charset val="238"/>
      </rPr>
      <t xml:space="preserve"> záruka 60 měsíců</t>
    </r>
  </si>
  <si>
    <r>
      <t xml:space="preserve">křeslo s nízkým opěrákem, čalounění ze studené pěny, područky z leštěného hliníku, rám sedadla z bukové překližky, houpací mechanismus s předsunutou osou houpání, několikanásobnou aretací a nastavením síly protiváhy, plynový píst pro nastavení výšky,kolečka Ø 60 mm pro všechny typy podlah, báze z leštěného hliníku, </t>
    </r>
    <r>
      <rPr>
        <b/>
        <sz val="9"/>
        <color theme="1"/>
        <rFont val="Calibri"/>
        <family val="2"/>
        <charset val="238"/>
      </rPr>
      <t>nosnost 150 kg</t>
    </r>
    <r>
      <rPr>
        <sz val="9"/>
        <color theme="1"/>
        <rFont val="Calibri"/>
        <family val="2"/>
      </rPr>
      <t xml:space="preserve">, český výrobek, </t>
    </r>
    <r>
      <rPr>
        <b/>
        <sz val="9"/>
        <color theme="1"/>
        <rFont val="Calibri"/>
        <family val="2"/>
        <charset val="238"/>
      </rPr>
      <t>záruka 60 měsíců</t>
    </r>
  </si>
  <si>
    <r>
      <t xml:space="preserve">konferenční křeslo s nízkým opěrákem, čalounění ze studené pěny, područky z leštěného hliníku, rám sedadla z bukové překližky, vratný čep, kluzáky, čtyřramenný kříž z leštěného hliníku, </t>
    </r>
    <r>
      <rPr>
        <b/>
        <sz val="9"/>
        <color theme="1"/>
        <rFont val="Calibri"/>
        <family val="2"/>
        <charset val="238"/>
      </rPr>
      <t>nosnost 150 kg</t>
    </r>
    <r>
      <rPr>
        <sz val="9"/>
        <color theme="1"/>
        <rFont val="Calibri"/>
        <family val="2"/>
      </rPr>
      <t xml:space="preserve">, český výrobek, </t>
    </r>
    <r>
      <rPr>
        <b/>
        <sz val="9"/>
        <color theme="1"/>
        <rFont val="Calibri"/>
        <family val="2"/>
        <charset val="238"/>
      </rPr>
      <t>záruka 60 měsíců</t>
    </r>
  </si>
  <si>
    <r>
      <t xml:space="preserve">kancelářská židle se síťovinou na sedáku a opěráku, ocelový chromovaný rám s područkami, houpací mechanismus s nastavením síly protiváhy a aretací v základní pozici, za příplatek mechanismus Multiblok s několikanásobnou aretací a předsunutou osou houpání pro vyšší komfort, aluminiová leštěná báze, černá síťovina, </t>
    </r>
    <r>
      <rPr>
        <b/>
        <sz val="9"/>
        <color theme="1"/>
        <rFont val="Calibri"/>
        <family val="2"/>
        <charset val="238"/>
      </rPr>
      <t>nosnost 120 kg</t>
    </r>
    <r>
      <rPr>
        <sz val="9"/>
        <color theme="1"/>
        <rFont val="Calibri"/>
        <family val="2"/>
      </rPr>
      <t xml:space="preserve">, český výrobek, </t>
    </r>
    <r>
      <rPr>
        <b/>
        <sz val="9"/>
        <color theme="1"/>
        <rFont val="Calibri"/>
        <family val="2"/>
        <charset val="238"/>
      </rPr>
      <t>záruka 60 měsíců</t>
    </r>
  </si>
  <si>
    <r>
      <t xml:space="preserve">židle se síťovinou na sedáku a opěráku, středně vysoký opěrák, ocelový chromovaný rám s područkami, houpací mechanismus  s nastavením síly protiváhy a aretací v základní pozici, za příplatek mechanismus Multiblok s několikanásobnou aretací a předsunutou osou houpání pro vyšší komfort, ALU leštěná báze, </t>
    </r>
    <r>
      <rPr>
        <b/>
        <sz val="9"/>
        <color theme="1"/>
        <rFont val="Calibri"/>
        <family val="2"/>
        <charset val="238"/>
      </rPr>
      <t>nosnost 120 kg</t>
    </r>
    <r>
      <rPr>
        <sz val="9"/>
        <color theme="1"/>
        <rFont val="Calibri"/>
        <family val="2"/>
      </rPr>
      <t xml:space="preserve">, český výrobek, </t>
    </r>
    <r>
      <rPr>
        <b/>
        <sz val="9"/>
        <color theme="1"/>
        <rFont val="Calibri"/>
        <family val="2"/>
        <charset val="238"/>
      </rPr>
      <t>záruka 60 měsíců</t>
    </r>
  </si>
  <si>
    <r>
      <t xml:space="preserve">židle s vyšším děleným čalounem na sedáku a opěráku, ocelový  chromovaný rám s područkami, houpací mechanismus s nastavením síly protiváhy a aretací v základní pozici, za příplatek mechanismus Multiblok s několikanásobnou aretací a předsunutou osou houpání pro vyšší komfort, ALU leštěná báze, </t>
    </r>
    <r>
      <rPr>
        <b/>
        <sz val="9"/>
        <color theme="1"/>
        <rFont val="Calibri"/>
        <family val="2"/>
        <charset val="238"/>
      </rPr>
      <t>nosnost 150 kg</t>
    </r>
    <r>
      <rPr>
        <sz val="9"/>
        <color theme="1"/>
        <rFont val="Calibri"/>
        <family val="2"/>
      </rPr>
      <t xml:space="preserve">, český výrobek, </t>
    </r>
    <r>
      <rPr>
        <b/>
        <sz val="9"/>
        <color theme="1"/>
        <rFont val="Calibri"/>
        <family val="2"/>
        <charset val="238"/>
      </rPr>
      <t>záruka 60 měsíců</t>
    </r>
  </si>
  <si>
    <r>
      <t xml:space="preserve">židle s vyšším děleným čalounem na sedáku a opěráku, středně vysoký opěrák, ocelový chromovaný rám s područkami, houpací mechanismus s nastavením síly protiváhy a aretací v základní pozici, za příplatek mechanismus Multiblok s několikanásobnou aretací a předsunutou osou houpání pro vyšší komfort, ALU leštěná báze, </t>
    </r>
    <r>
      <rPr>
        <b/>
        <sz val="9"/>
        <color theme="1"/>
        <rFont val="Calibri"/>
        <family val="2"/>
        <charset val="238"/>
      </rPr>
      <t>nosnost 150 kg</t>
    </r>
    <r>
      <rPr>
        <sz val="9"/>
        <color theme="1"/>
        <rFont val="Calibri"/>
        <family val="2"/>
      </rPr>
      <t xml:space="preserve">, český výrobek, </t>
    </r>
    <r>
      <rPr>
        <b/>
        <sz val="9"/>
        <color theme="1"/>
        <rFont val="Calibri"/>
        <family val="2"/>
        <charset val="238"/>
      </rPr>
      <t>záruka 60 měsíců</t>
    </r>
  </si>
  <si>
    <r>
      <t xml:space="preserve">židle s tenkým prošívaným čalounem na sedáku a opěráku, ocelový chromovaný rám s područkami, houpací mechanismus s nastavením síly protiváhy a aretací v základní pozici, za příplatek mechanismus Multiblok s několikanásobnou aretací a předsunutou osou houpání pro vyšší komfort, ALU leštěná báze, </t>
    </r>
    <r>
      <rPr>
        <b/>
        <sz val="9"/>
        <color theme="1"/>
        <rFont val="Calibri"/>
        <family val="2"/>
        <charset val="238"/>
      </rPr>
      <t>nosnost 150 kg</t>
    </r>
    <r>
      <rPr>
        <sz val="9"/>
        <color theme="1"/>
        <rFont val="Calibri"/>
        <family val="2"/>
      </rPr>
      <t xml:space="preserve">, český výrobek, </t>
    </r>
    <r>
      <rPr>
        <b/>
        <sz val="9"/>
        <color theme="1"/>
        <rFont val="Calibri"/>
        <family val="2"/>
        <charset val="238"/>
      </rPr>
      <t>záruka 60 měsíců</t>
    </r>
  </si>
  <si>
    <r>
      <t xml:space="preserve">židle s tenkým prošívaným čalounem na sedáku a opěráku, středně vysoký opěrák, ocelový chromovaný rám s područkami, houpací mechanismus s nastavením síly protiváhy a aretací v základní pozici, za příplatek mechanismus Multiblok s několikanásobnou aretací a předsunutou osou houpání pro vyšší komfort, ALU leštěná báze, </t>
    </r>
    <r>
      <rPr>
        <b/>
        <sz val="9"/>
        <color theme="1"/>
        <rFont val="Calibri"/>
        <family val="2"/>
        <charset val="238"/>
      </rPr>
      <t>nosnost 150 kg</t>
    </r>
    <r>
      <rPr>
        <sz val="9"/>
        <color theme="1"/>
        <rFont val="Calibri"/>
        <family val="2"/>
      </rPr>
      <t xml:space="preserve">, český výrobek, </t>
    </r>
    <r>
      <rPr>
        <b/>
        <sz val="9"/>
        <color theme="1"/>
        <rFont val="Calibri"/>
        <family val="2"/>
        <charset val="238"/>
      </rPr>
      <t>záruka 60 měsíců</t>
    </r>
  </si>
  <si>
    <r>
      <t xml:space="preserve">celočalouněná židle s podhlavníkem a područkami, synchronní mechanismus s možností plynulé proměny úhlu sedáku a opěráku, aretace v 5 pozicích, automatické nastavení tuhosti mechanismu podle tělesné hmotnosti uživatele s 4 stupni nastavení intenzity, flexibilní dopředný náklon sedáku a opěráku s aretací v základní vodorovné poloze, mechanismus pro nastavení hloubky sedáku, podhlavník s nastavením úhlu a výšky, výškově nastavitelná bederní opora, 3D výškově nastavitelné područky s měkkou dotykovou plochou, naklápějící se s opěradlem, univerzální kolečka Ø 60 mm s nižším valivým odporem, černý potah, </t>
    </r>
    <r>
      <rPr>
        <b/>
        <sz val="9"/>
        <color theme="1"/>
        <rFont val="Calibri"/>
        <family val="2"/>
        <charset val="238"/>
      </rPr>
      <t>nosnost 130 kg</t>
    </r>
    <r>
      <rPr>
        <sz val="9"/>
        <color theme="1"/>
        <rFont val="Calibri"/>
        <family val="2"/>
      </rPr>
      <t xml:space="preserve">, </t>
    </r>
    <r>
      <rPr>
        <b/>
        <sz val="9"/>
        <color theme="1"/>
        <rFont val="Calibri"/>
        <family val="2"/>
        <charset val="238"/>
      </rPr>
      <t>záruka 60 měsíců</t>
    </r>
  </si>
  <si>
    <r>
      <t xml:space="preserve">židle s podhlavníkem, opěrák se síťovinou a výškově nastavitelnou bederní výztuhou, nastavení výšky opěráku se systémem up-down, synchronní mechanismus s několikanásobnou aretací a nastavením síly protiváhy, chromovaná ocelová báze, kolečka  Ø 60 mm  pro všechny povrchy, mechanismus SL k nastavení hloubky sedáku, výškově nastavitelné područky s měkkou dotykovou plochou, barevné provedení </t>
    </r>
    <r>
      <rPr>
        <b/>
        <sz val="9"/>
        <color theme="1"/>
        <rFont val="Calibri"/>
        <family val="2"/>
      </rPr>
      <t>šedý nebo černý potah na sedáku</t>
    </r>
    <r>
      <rPr>
        <sz val="9"/>
        <color theme="1"/>
        <rFont val="Calibri"/>
        <family val="2"/>
      </rPr>
      <t xml:space="preserve">, síťovina černá, </t>
    </r>
    <r>
      <rPr>
        <b/>
        <sz val="9"/>
        <color theme="1"/>
        <rFont val="Calibri"/>
        <family val="2"/>
        <charset val="238"/>
      </rPr>
      <t>nosnost 130 kg</t>
    </r>
    <r>
      <rPr>
        <sz val="9"/>
        <color theme="1"/>
        <rFont val="Calibri"/>
        <family val="2"/>
      </rPr>
      <t xml:space="preserve">, </t>
    </r>
    <r>
      <rPr>
        <b/>
        <sz val="9"/>
        <color theme="1"/>
        <rFont val="Calibri"/>
        <family val="2"/>
        <charset val="238"/>
      </rPr>
      <t>záruka 36 měsíců</t>
    </r>
  </si>
  <si>
    <r>
      <t xml:space="preserve">jednací křeslo, chromovaný ližinový rám, </t>
    </r>
    <r>
      <rPr>
        <b/>
        <sz val="9"/>
        <color theme="1"/>
        <rFont val="Calibri"/>
        <family val="2"/>
      </rPr>
      <t xml:space="preserve">čalounění ze studené pěny, </t>
    </r>
    <r>
      <rPr>
        <sz val="9"/>
        <color theme="1"/>
        <rFont val="Calibri"/>
        <family val="2"/>
      </rPr>
      <t xml:space="preserve">vyráběné vstřikováním do formy, tzv. moulded foam, tato technologie zaručuje vysokou životnost a tvarovou stálost, područky s měkkou dotykovou plochou, </t>
    </r>
    <r>
      <rPr>
        <b/>
        <sz val="9"/>
        <color theme="1"/>
        <rFont val="Calibri"/>
        <family val="2"/>
        <charset val="238"/>
      </rPr>
      <t>nosnost 140 kg</t>
    </r>
    <r>
      <rPr>
        <sz val="9"/>
        <color theme="1"/>
        <rFont val="Calibri"/>
        <family val="2"/>
      </rPr>
      <t>, český výrobek,</t>
    </r>
    <r>
      <rPr>
        <b/>
        <sz val="9"/>
        <color theme="1"/>
        <rFont val="Calibri"/>
        <family val="2"/>
        <charset val="238"/>
      </rPr>
      <t xml:space="preserve"> záruka 60 měsíců</t>
    </r>
  </si>
  <si>
    <t>1810/S Lei</t>
  </si>
  <si>
    <r>
      <t xml:space="preserve">křeslo s nízkým opěrákem, houpací mechanismus Multiblok s předsunutou osou houpání o 160 mm pro zvýšení komfortu, pětinásobná aretace a možnost nastavení síly protiváhy, kolečka Ø 60 mm pro všechny typy podlah, aluminiové leštěné područky s polyuretanovou dotykovou plochou, ALU leštěná báze, </t>
    </r>
    <r>
      <rPr>
        <b/>
        <sz val="9"/>
        <color theme="1"/>
        <rFont val="Calibri"/>
        <family val="2"/>
        <charset val="238"/>
      </rPr>
      <t>nosnost 150 kg</t>
    </r>
    <r>
      <rPr>
        <sz val="9"/>
        <color theme="1"/>
        <rFont val="Calibri"/>
        <family val="2"/>
      </rPr>
      <t xml:space="preserve">, český výrobek, </t>
    </r>
    <r>
      <rPr>
        <b/>
        <sz val="9"/>
        <color theme="1"/>
        <rFont val="Calibri"/>
        <family val="2"/>
        <charset val="238"/>
      </rPr>
      <t>záruka 36 měsíců</t>
    </r>
  </si>
  <si>
    <r>
      <t xml:space="preserve">křeslo s vysokým opěrákem, houpací mechanismus Multiblok s předsunutou osou houpání o 160 mm pro zvýšení komfortu, pětinásobná aretace a možnost nastavení síly protiváhy, kolečka Ø 60 mm pro všechny typy podlah, aluminiové leštěné područky s polyuretanovou dotykovou plochou, ALU leštěná báze, </t>
    </r>
    <r>
      <rPr>
        <b/>
        <sz val="9"/>
        <color theme="1"/>
        <rFont val="Calibri"/>
        <family val="2"/>
        <charset val="238"/>
      </rPr>
      <t>nosnost 150 kg</t>
    </r>
    <r>
      <rPr>
        <sz val="9"/>
        <color theme="1"/>
        <rFont val="Calibri"/>
        <family val="2"/>
      </rPr>
      <t>, český výrobek,</t>
    </r>
    <r>
      <rPr>
        <b/>
        <sz val="9"/>
        <color theme="1"/>
        <rFont val="Calibri"/>
        <family val="2"/>
        <charset val="238"/>
      </rPr>
      <t xml:space="preserve"> záruka 36 měsíců</t>
    </r>
  </si>
  <si>
    <r>
      <t xml:space="preserve">konferenční křeslo s ližinovou konstrukcí, chromovaný ocelový rám, aluminiové leštěné područky s polyuretanovou dotykovou plochou, </t>
    </r>
    <r>
      <rPr>
        <b/>
        <sz val="9"/>
        <color theme="1"/>
        <rFont val="Calibri"/>
        <family val="2"/>
        <charset val="238"/>
      </rPr>
      <t>nosnost 140 kg</t>
    </r>
    <r>
      <rPr>
        <sz val="9"/>
        <color theme="1"/>
        <rFont val="Calibri"/>
        <family val="2"/>
      </rPr>
      <t xml:space="preserve">, český výrobek, </t>
    </r>
    <r>
      <rPr>
        <b/>
        <sz val="9"/>
        <color theme="1"/>
        <rFont val="Calibri"/>
        <family val="2"/>
        <charset val="238"/>
      </rPr>
      <t>záruka 36 měsíců</t>
    </r>
  </si>
  <si>
    <r>
      <t xml:space="preserve">židle s prošívaným čalouněním, nastavení výšky opěráku s mechanickým uzamykáním, nový pohodlnější sedák z vrstvené PU pěny, na opěráku použita studená pěna, synchronní mechanismus s čtyřnásobnou aretací, automatickým nastavením síly protiváhy a nastavením hloubky sedáku, ALU leštěná báze, kolečka  Ø  60 mm pro měkké podlahy, mechanismus SL k nastavení hloubky sedáku, volitelné područky, </t>
    </r>
    <r>
      <rPr>
        <b/>
        <sz val="9"/>
        <color theme="1"/>
        <rFont val="Calibri"/>
        <family val="2"/>
        <charset val="238"/>
      </rPr>
      <t>nosnost 150 kg</t>
    </r>
    <r>
      <rPr>
        <sz val="9"/>
        <color theme="1"/>
        <rFont val="Calibri"/>
        <family val="2"/>
      </rPr>
      <t xml:space="preserve">, český výrobek, </t>
    </r>
    <r>
      <rPr>
        <b/>
        <sz val="9"/>
        <color theme="1"/>
        <rFont val="Calibri"/>
        <family val="2"/>
        <charset val="238"/>
      </rPr>
      <t>záruka 60 měsíců</t>
    </r>
  </si>
  <si>
    <r>
      <t xml:space="preserve">jednací židle na otočném čepu, včetně područek, volba rozsahu čalounění,  plastový korpus v odstínech: </t>
    </r>
    <r>
      <rPr>
        <b/>
        <sz val="9"/>
        <rFont val="Calibri"/>
        <family val="2"/>
      </rPr>
      <t>bílá, béžová RAL 1019, černá RAL 9017, cihlově červená PANT. 17-1532 - R.MATTONE, modrá 5009, šedá RAL 7011, žlutá PANT. 17-0839-GIALLO - SENAPE, zelená PANT. 17-6212 - V.SALVIA</t>
    </r>
    <r>
      <rPr>
        <sz val="9"/>
        <rFont val="Calibri"/>
        <family val="2"/>
      </rPr>
      <t xml:space="preserve">,  plastová podnož je standardně černá, </t>
    </r>
    <r>
      <rPr>
        <b/>
        <sz val="9"/>
        <rFont val="Calibri"/>
        <family val="2"/>
        <charset val="238"/>
      </rPr>
      <t>nosnost 140 kg</t>
    </r>
    <r>
      <rPr>
        <sz val="9"/>
        <rFont val="Calibri"/>
        <family val="2"/>
      </rPr>
      <t xml:space="preserve">, český výrobek, </t>
    </r>
    <r>
      <rPr>
        <b/>
        <sz val="9"/>
        <rFont val="Calibri"/>
        <family val="2"/>
        <charset val="238"/>
      </rPr>
      <t>záruka 36 měsíců</t>
    </r>
  </si>
  <si>
    <r>
      <t xml:space="preserve">jednací židle včetně područek, volba rozsahu čalounění,  plastový korpus v odstínech: </t>
    </r>
    <r>
      <rPr>
        <b/>
        <sz val="9"/>
        <rFont val="Calibri"/>
        <family val="2"/>
      </rPr>
      <t>bílá, béžová RAL 1019, černá RAL 9017, cihlově červená PANT. 17-1532 - R.MATTONE, modrá 5009, šedá RAL 7011, žlutá PANT. 17-0839-GIALLO - SENAPE, zelená PANT. 17-6212 - V.SALVIA,</t>
    </r>
    <r>
      <rPr>
        <sz val="9"/>
        <rFont val="Calibri"/>
        <family val="2"/>
      </rPr>
      <t xml:space="preserve"> robustní buková podnož s přírodním lakem,                 </t>
    </r>
    <r>
      <rPr>
        <b/>
        <sz val="9"/>
        <rFont val="Calibri"/>
        <family val="2"/>
        <charset val="238"/>
      </rPr>
      <t>nosnost 150 kg</t>
    </r>
    <r>
      <rPr>
        <sz val="9"/>
        <rFont val="Calibri"/>
        <family val="2"/>
      </rPr>
      <t xml:space="preserve">, český výrobek, </t>
    </r>
    <r>
      <rPr>
        <b/>
        <sz val="9"/>
        <rFont val="Calibri"/>
        <family val="2"/>
        <charset val="238"/>
      </rPr>
      <t>záruka 36 měsíců</t>
    </r>
  </si>
  <si>
    <r>
      <t xml:space="preserve">jednací židle včetně područek, plastový korpus v odstínech: </t>
    </r>
    <r>
      <rPr>
        <b/>
        <sz val="9"/>
        <rFont val="Calibri"/>
        <family val="2"/>
      </rPr>
      <t>bílá,</t>
    </r>
    <r>
      <rPr>
        <sz val="9"/>
        <rFont val="Calibri"/>
        <family val="2"/>
      </rPr>
      <t xml:space="preserve"> </t>
    </r>
    <r>
      <rPr>
        <b/>
        <sz val="9"/>
        <rFont val="Calibri"/>
        <family val="2"/>
      </rPr>
      <t>béžová RAL 1019, černá RAL 9017, cihlově červená PANT. 17-1532 - R.MATTONE, modrá 5009, šedá RAL 7011, žlutá PANT. 17-0839-GIALLO - SENAPE, zelená PANT. 17-6212 - V.SALVIA,</t>
    </r>
    <r>
      <rPr>
        <sz val="9"/>
        <rFont val="Calibri"/>
        <family val="2"/>
      </rPr>
      <t xml:space="preserve"> ocelový rám chromovaný (lakování pouze na poptávku), stohovatelnost 5 kusů, </t>
    </r>
    <r>
      <rPr>
        <b/>
        <sz val="9"/>
        <rFont val="Calibri"/>
        <family val="2"/>
        <charset val="238"/>
      </rPr>
      <t>nosnost 140 kg</t>
    </r>
    <r>
      <rPr>
        <sz val="9"/>
        <rFont val="Calibri"/>
        <family val="2"/>
      </rPr>
      <t>, český výrobek,</t>
    </r>
    <r>
      <rPr>
        <b/>
        <sz val="9"/>
        <rFont val="Calibri"/>
        <family val="2"/>
        <charset val="238"/>
      </rPr>
      <t xml:space="preserve"> záruka 36 měsíců</t>
    </r>
  </si>
  <si>
    <r>
      <t xml:space="preserve">jednací židle včetně područek, volba rozsahu čalounění,  plastový korpus v odstínech: </t>
    </r>
    <r>
      <rPr>
        <b/>
        <sz val="9"/>
        <rFont val="Calibri"/>
        <family val="2"/>
      </rPr>
      <t>bílá, béžová RAL 1019, černá RAL 9017, cihlově červená PANT. 17-1532 - R.MATTONE, modrá 5009, šedá RAL 7011, žlutá PANT. 17-0839-GIALLO - SENAPE, zelená PANT. 17-6212 - V.SALVIA,</t>
    </r>
    <r>
      <rPr>
        <sz val="9"/>
        <rFont val="Calibri"/>
        <family val="2"/>
      </rPr>
      <t xml:space="preserve"> ocelový rám chromovaný (lakování pouze na poptávku), stohovatelnost 5 kusů, </t>
    </r>
    <r>
      <rPr>
        <b/>
        <sz val="9"/>
        <rFont val="Calibri"/>
        <family val="2"/>
        <charset val="238"/>
      </rPr>
      <t>nosnost 140 kg</t>
    </r>
    <r>
      <rPr>
        <sz val="9"/>
        <rFont val="Calibri"/>
        <family val="2"/>
      </rPr>
      <t xml:space="preserve">, český výrobek, </t>
    </r>
    <r>
      <rPr>
        <b/>
        <sz val="9"/>
        <rFont val="Calibri"/>
        <family val="2"/>
        <charset val="238"/>
      </rPr>
      <t>záruka 36 měsíců</t>
    </r>
  </si>
  <si>
    <r>
      <t xml:space="preserve">jednací židle včetně područek, plastový korpus v odstínech: </t>
    </r>
    <r>
      <rPr>
        <b/>
        <sz val="9"/>
        <rFont val="Calibri"/>
        <family val="2"/>
      </rPr>
      <t>bílá, béžová RAL 1019, černá RAL 9017, cihlově červená PANT. 17-1532 - R.MATTONE, modrá 5009, šedá RAL 7011, žlutá PANT. 17-0839-GIALLO - SENAPE, zelená PANT. 17-6212 - V.SALVIA,</t>
    </r>
    <r>
      <rPr>
        <sz val="9"/>
        <rFont val="Calibri"/>
        <family val="2"/>
      </rPr>
      <t xml:space="preserve"> ocelový ližinový rám chromovaný, stohovatelnost 5 kusů, </t>
    </r>
    <r>
      <rPr>
        <b/>
        <sz val="9"/>
        <rFont val="Calibri"/>
        <family val="2"/>
        <charset val="238"/>
      </rPr>
      <t>nosnost 120 kg</t>
    </r>
    <r>
      <rPr>
        <sz val="9"/>
        <rFont val="Calibri"/>
        <family val="2"/>
      </rPr>
      <t xml:space="preserve">, český výrobek, </t>
    </r>
    <r>
      <rPr>
        <b/>
        <sz val="9"/>
        <rFont val="Calibri"/>
        <family val="2"/>
        <charset val="238"/>
      </rPr>
      <t>záruka 36 měsíců</t>
    </r>
  </si>
  <si>
    <r>
      <t xml:space="preserve">jednací židle na otočném čepu včetně područek,   plastový korpus v odstínech: bílá, béžová RAL 1019, černá RAL 9017, cihlově červená PANT. 17-1532 -R.MATTONE, modrá 5009, šedá RAL 7011, žlutá PANT. 17-0839-GIALLO -  SENAPE, zelená PANT. 17-6212 - V.SALVIA, ocelový stylový rám chromovaný, </t>
    </r>
    <r>
      <rPr>
        <b/>
        <sz val="9"/>
        <rFont val="Calibri"/>
        <family val="2"/>
        <charset val="238"/>
        <scheme val="minor"/>
      </rPr>
      <t>nosnost 140 kg</t>
    </r>
    <r>
      <rPr>
        <sz val="9"/>
        <rFont val="Calibri"/>
        <family val="2"/>
        <scheme val="minor"/>
      </rPr>
      <t xml:space="preserve">, český výrobek, </t>
    </r>
    <r>
      <rPr>
        <b/>
        <sz val="9"/>
        <rFont val="Calibri"/>
        <family val="2"/>
        <charset val="238"/>
        <scheme val="minor"/>
      </rPr>
      <t>záruka 36 měsíců</t>
    </r>
  </si>
  <si>
    <t>možné barvy podnoži černá, bílá</t>
  </si>
  <si>
    <t>7900 Ewe</t>
  </si>
  <si>
    <t>7950 Ewe</t>
  </si>
  <si>
    <t>7950/S Ewe</t>
  </si>
  <si>
    <r>
      <t xml:space="preserve">otočná židle včetně područek, plastový korpus v odstínech: </t>
    </r>
    <r>
      <rPr>
        <b/>
        <sz val="9"/>
        <rFont val="Calibri"/>
        <family val="2"/>
      </rPr>
      <t>bílá, béžová RAL 1019, černá RAL 9017, cihlově červená PANT. 17-1532 - R.MATTONE, modrá 5009, šedá RAL 7011, žlutá PANT. 17-0839-GIALLO - SENAPE, zelená PANT. 17-6212 - V.SALVIA,</t>
    </r>
    <r>
      <rPr>
        <sz val="9"/>
        <rFont val="Calibri"/>
        <family val="2"/>
      </rPr>
      <t xml:space="preserve"> nastavení výšky na plynovém pístu, ALU leštěná báze, kolečka Ø 60 mm pro měkké podlahy,</t>
    </r>
    <r>
      <rPr>
        <b/>
        <sz val="9"/>
        <rFont val="Calibri"/>
        <family val="2"/>
        <charset val="238"/>
      </rPr>
      <t xml:space="preserve"> nosnost 140 kg</t>
    </r>
    <r>
      <rPr>
        <sz val="9"/>
        <rFont val="Calibri"/>
        <family val="2"/>
      </rPr>
      <t xml:space="preserve">, český výrobek, </t>
    </r>
    <r>
      <rPr>
        <b/>
        <sz val="9"/>
        <rFont val="Calibri"/>
        <family val="2"/>
        <charset val="238"/>
      </rPr>
      <t>záruka 36 měsíců</t>
    </r>
  </si>
  <si>
    <r>
      <t xml:space="preserve">otočná židle včetně područek, volba rozsahu čalounění,  plastový korpus v odstínech: </t>
    </r>
    <r>
      <rPr>
        <b/>
        <sz val="9"/>
        <rFont val="Calibri"/>
        <family val="2"/>
      </rPr>
      <t>bílá, béžová RAL 1019, černá RAL 9017, cihlově červená PANT. 17-1532 - R.MATTONE, modrá 5009, šedá RAL 7011, žlutá PANT. 17-0839-GIALLO - SENAPE, zelená PANT. 17-6212 - V.SALVIA,</t>
    </r>
    <r>
      <rPr>
        <sz val="9"/>
        <rFont val="Calibri"/>
        <family val="2"/>
      </rPr>
      <t xml:space="preserve"> nastavení výšky na plynovém pístu, leštěná ALU báze, kolečka Ø 60 mm pro měkké podlahy, </t>
    </r>
    <r>
      <rPr>
        <b/>
        <sz val="9"/>
        <rFont val="Calibri"/>
        <family val="2"/>
        <charset val="238"/>
      </rPr>
      <t>nosnost 140 kg</t>
    </r>
    <r>
      <rPr>
        <sz val="9"/>
        <rFont val="Calibri"/>
        <family val="2"/>
      </rPr>
      <t xml:space="preserve">, český výrobek, </t>
    </r>
    <r>
      <rPr>
        <b/>
        <sz val="9"/>
        <rFont val="Calibri"/>
        <family val="2"/>
        <charset val="238"/>
      </rPr>
      <t>záruka 36 měsíců</t>
    </r>
  </si>
  <si>
    <r>
      <t xml:space="preserve">barová židle včetně područek, plastový korpus v odstínech: </t>
    </r>
    <r>
      <rPr>
        <b/>
        <sz val="9"/>
        <rFont val="Calibri"/>
        <family val="2"/>
      </rPr>
      <t>bílá,</t>
    </r>
    <r>
      <rPr>
        <sz val="9"/>
        <rFont val="Calibri"/>
        <family val="2"/>
      </rPr>
      <t xml:space="preserve"> </t>
    </r>
    <r>
      <rPr>
        <b/>
        <sz val="9"/>
        <rFont val="Calibri"/>
        <family val="2"/>
      </rPr>
      <t>béžová RAL 1019, černá RAL 9017, cihlově červená PANT. 17-1532 - R.MATTONE, modrá 5009, šedá RAL 7011, žlutá PANT. 17-0839-GIALLO - SENAPE, zelená PANT. 17-6212 - V.SALVIA,</t>
    </r>
    <r>
      <rPr>
        <sz val="9"/>
        <rFont val="Calibri"/>
        <family val="2"/>
      </rPr>
      <t xml:space="preserve"> ocelový ližinový rám chromovaný, stohovatelnost 5 kusů, </t>
    </r>
    <r>
      <rPr>
        <b/>
        <sz val="9"/>
        <rFont val="Calibri"/>
        <family val="2"/>
        <charset val="238"/>
      </rPr>
      <t>nosnost 140 kg</t>
    </r>
    <r>
      <rPr>
        <sz val="9"/>
        <rFont val="Calibri"/>
        <family val="2"/>
      </rPr>
      <t xml:space="preserve">, český výrobek, </t>
    </r>
    <r>
      <rPr>
        <b/>
        <sz val="9"/>
        <rFont val="Calibri"/>
        <family val="2"/>
        <charset val="238"/>
      </rPr>
      <t>záruka 36 měsíců</t>
    </r>
  </si>
  <si>
    <r>
      <t xml:space="preserve">jednací židle včetně područek, volba rozsahu čalounění,  plastový korpus v odstínech: </t>
    </r>
    <r>
      <rPr>
        <b/>
        <sz val="9"/>
        <rFont val="Calibri"/>
        <family val="2"/>
      </rPr>
      <t>bílá, béžová RAL 1019, černá RAL 9017, cihlově červená PANT. 17-1532 - R.MATTONE, modrá 5009, šedá RAL 7011, žlutá PANT. 17-0839-GIALLO - SENAPE, zelená PANT. 17-6212 - V.SALVIA</t>
    </r>
    <r>
      <rPr>
        <sz val="9"/>
        <rFont val="Calibri"/>
        <family val="2"/>
      </rPr>
      <t xml:space="preserve">, ocelový ližinový rám chromovaný, stohovatelnost 3 kusy, </t>
    </r>
    <r>
      <rPr>
        <b/>
        <sz val="9"/>
        <rFont val="Calibri"/>
        <family val="2"/>
        <charset val="238"/>
      </rPr>
      <t>nosnost 140 kg</t>
    </r>
    <r>
      <rPr>
        <sz val="9"/>
        <rFont val="Calibri"/>
        <family val="2"/>
      </rPr>
      <t xml:space="preserve">, český výrobek, </t>
    </r>
    <r>
      <rPr>
        <b/>
        <sz val="9"/>
        <rFont val="Calibri"/>
        <family val="2"/>
        <charset val="238"/>
      </rPr>
      <t>záruka 36 měsíců</t>
    </r>
  </si>
  <si>
    <r>
      <t xml:space="preserve">konferenční židle na kolečkách se síťovinou na opěráku, </t>
    </r>
    <r>
      <rPr>
        <b/>
        <sz val="9"/>
        <color theme="1"/>
        <rFont val="Calibri"/>
        <family val="2"/>
      </rPr>
      <t>DAS - Dynamic Active Support</t>
    </r>
    <r>
      <rPr>
        <sz val="9"/>
        <color theme="1"/>
        <rFont val="Calibri"/>
        <family val="2"/>
      </rPr>
      <t xml:space="preserve"> - systém naklápění opěráku, zakomponované područky, možnost vodorovného stohování, kvalitní potah sedáku (Leo) </t>
    </r>
    <r>
      <rPr>
        <b/>
        <sz val="9"/>
        <color theme="1"/>
        <rFont val="Calibri"/>
        <family val="2"/>
      </rPr>
      <t>odstín: černý</t>
    </r>
    <r>
      <rPr>
        <sz val="9"/>
        <color theme="1"/>
        <rFont val="Calibri"/>
        <family val="2"/>
      </rPr>
      <t xml:space="preserve">, (možnost zakázkového čalounění při min. množství 4 kusy - prodloužený termín dodání), leštěné aluminiové konstrukční prvky, chromovaná ocelová kostra, kolečka Ø 50 mm pro měkké podlahy, </t>
    </r>
    <r>
      <rPr>
        <b/>
        <sz val="9"/>
        <color theme="1"/>
        <rFont val="Calibri"/>
        <family val="2"/>
        <charset val="238"/>
      </rPr>
      <t>nosnost 120 kg</t>
    </r>
    <r>
      <rPr>
        <sz val="9"/>
        <color theme="1"/>
        <rFont val="Calibri"/>
        <family val="2"/>
      </rPr>
      <t xml:space="preserve">, </t>
    </r>
    <r>
      <rPr>
        <b/>
        <sz val="9"/>
        <color theme="1"/>
        <rFont val="Calibri"/>
        <family val="2"/>
        <charset val="238"/>
      </rPr>
      <t>záruka 36 měsíců</t>
    </r>
  </si>
  <si>
    <r>
      <t xml:space="preserve">jednací židle včetně područek na kolečkách, čaloun na sedáku a opěráku, ocelový rám chromovaný, lakovaný černě nebo šedě, stohovatelnost 5 kusů, </t>
    </r>
    <r>
      <rPr>
        <b/>
        <sz val="9"/>
        <color theme="1"/>
        <rFont val="Calibri"/>
        <family val="2"/>
        <charset val="238"/>
      </rPr>
      <t>nosnost 120 kg</t>
    </r>
    <r>
      <rPr>
        <sz val="9"/>
        <color theme="1"/>
        <rFont val="Calibri"/>
        <family val="2"/>
      </rPr>
      <t xml:space="preserve">, český výrobek, </t>
    </r>
    <r>
      <rPr>
        <b/>
        <sz val="9"/>
        <color theme="1"/>
        <rFont val="Calibri"/>
        <family val="2"/>
        <charset val="238"/>
      </rPr>
      <t>záruka 36 měsíců</t>
    </r>
  </si>
  <si>
    <r>
      <t xml:space="preserve">jednací židle na kolečkách,  čaloun na sedáku a opěráku, ocelový rám chromovaný, lakovaný černě nebo šedě, stohovatelnost 5 kusů, </t>
    </r>
    <r>
      <rPr>
        <b/>
        <sz val="9"/>
        <color theme="1"/>
        <rFont val="Calibri"/>
        <family val="2"/>
        <charset val="238"/>
      </rPr>
      <t>nosnost 120 kg</t>
    </r>
    <r>
      <rPr>
        <sz val="9"/>
        <color theme="1"/>
        <rFont val="Calibri"/>
        <family val="2"/>
      </rPr>
      <t xml:space="preserve">, český výrobek, </t>
    </r>
    <r>
      <rPr>
        <b/>
        <sz val="9"/>
        <color theme="1"/>
        <rFont val="Calibri"/>
        <family val="2"/>
        <charset val="238"/>
      </rPr>
      <t>záruka 36 měsíců</t>
    </r>
  </si>
  <si>
    <r>
      <t xml:space="preserve">jednací židle včetně područek na kolečkách, černá síť na opěráku, čaloun na sedáku, ocelový rám chromovaný, lakovaný černě nebo šedě, stohovatelnost 5 kusů, </t>
    </r>
    <r>
      <rPr>
        <b/>
        <sz val="9"/>
        <color theme="1"/>
        <rFont val="Calibri"/>
        <family val="2"/>
        <charset val="238"/>
      </rPr>
      <t>nosnost 120 kg</t>
    </r>
    <r>
      <rPr>
        <sz val="9"/>
        <color theme="1"/>
        <rFont val="Calibri"/>
        <family val="2"/>
      </rPr>
      <t>, český výrobek,</t>
    </r>
    <r>
      <rPr>
        <b/>
        <sz val="9"/>
        <color theme="1"/>
        <rFont val="Calibri"/>
        <family val="2"/>
        <charset val="238"/>
      </rPr>
      <t xml:space="preserve"> záruka 36 měsíců</t>
    </r>
  </si>
  <si>
    <r>
      <t xml:space="preserve">jednací židle na kolečkách, černá síť na opěráku, čaloun na sedáku, ocelový rám chromovaný, lakovaný černě nebo šedě, stohovatelnost 5 kusů, </t>
    </r>
    <r>
      <rPr>
        <b/>
        <sz val="9"/>
        <color theme="1"/>
        <rFont val="Calibri"/>
        <family val="2"/>
        <charset val="238"/>
      </rPr>
      <t>nosnost 120 kg</t>
    </r>
    <r>
      <rPr>
        <sz val="9"/>
        <color theme="1"/>
        <rFont val="Calibri"/>
        <family val="2"/>
      </rPr>
      <t>, český výrobek,</t>
    </r>
    <r>
      <rPr>
        <b/>
        <sz val="9"/>
        <color theme="1"/>
        <rFont val="Calibri"/>
        <family val="2"/>
        <charset val="238"/>
      </rPr>
      <t xml:space="preserve"> záruka 36 měsíců</t>
    </r>
  </si>
  <si>
    <r>
      <t xml:space="preserve">jednací židle, černá síť na opěráku, čaloun na sedáku, ocelový rám chromovaný, lakovaný černě nebo šedě, stohovatelnost 5 kusů, </t>
    </r>
    <r>
      <rPr>
        <b/>
        <sz val="9"/>
        <color theme="1"/>
        <rFont val="Calibri"/>
        <family val="2"/>
        <charset val="238"/>
      </rPr>
      <t>nosnost 120 kg</t>
    </r>
    <r>
      <rPr>
        <sz val="9"/>
        <color theme="1"/>
        <rFont val="Calibri"/>
        <family val="2"/>
      </rPr>
      <t>, český výrobek,</t>
    </r>
    <r>
      <rPr>
        <b/>
        <sz val="9"/>
        <color theme="1"/>
        <rFont val="Calibri"/>
        <family val="2"/>
        <charset val="238"/>
      </rPr>
      <t xml:space="preserve"> záruka 36 měsíců</t>
    </r>
  </si>
  <si>
    <r>
      <t xml:space="preserve">jednací židle včetně područek, černá síť na opěráku, čaloun na sedáku, ocelový rám chromovaný, lakovaný černě nebo šedě, stohovatelnost 5 kusů, </t>
    </r>
    <r>
      <rPr>
        <b/>
        <sz val="9"/>
        <color theme="1"/>
        <rFont val="Calibri"/>
        <family val="2"/>
        <charset val="238"/>
      </rPr>
      <t>nosnost 120 kg</t>
    </r>
    <r>
      <rPr>
        <sz val="9"/>
        <color theme="1"/>
        <rFont val="Calibri"/>
        <family val="2"/>
      </rPr>
      <t xml:space="preserve">, český výrobek, </t>
    </r>
    <r>
      <rPr>
        <b/>
        <sz val="9"/>
        <color theme="1"/>
        <rFont val="Calibri"/>
        <family val="2"/>
        <charset val="238"/>
      </rPr>
      <t>záruka 36 měsíců</t>
    </r>
  </si>
  <si>
    <r>
      <t xml:space="preserve">jednací židle včetně područek, čalouněný sedák a opěrák, ocelový rám chromovaný, lakovaný černě nebo šedě, stohovatelnost 5 kusů, </t>
    </r>
    <r>
      <rPr>
        <b/>
        <sz val="9"/>
        <color theme="1"/>
        <rFont val="Calibri"/>
        <family val="2"/>
        <charset val="238"/>
      </rPr>
      <t>nosnost 120 kg</t>
    </r>
    <r>
      <rPr>
        <sz val="9"/>
        <color theme="1"/>
        <rFont val="Calibri"/>
        <family val="2"/>
      </rPr>
      <t xml:space="preserve">, český výrobek, </t>
    </r>
    <r>
      <rPr>
        <b/>
        <sz val="9"/>
        <color theme="1"/>
        <rFont val="Calibri"/>
        <family val="2"/>
        <charset val="238"/>
      </rPr>
      <t>záruka 36 měsíců</t>
    </r>
  </si>
  <si>
    <r>
      <t xml:space="preserve">jednací židle, čalouněný sedák a opěrák, ocelový rám chromovaný, lakovaný černě nebo šedě, </t>
    </r>
    <r>
      <rPr>
        <b/>
        <sz val="9"/>
        <color theme="1"/>
        <rFont val="Calibri"/>
        <family val="2"/>
        <charset val="238"/>
      </rPr>
      <t>nosnost 120 kg</t>
    </r>
    <r>
      <rPr>
        <sz val="9"/>
        <color theme="1"/>
        <rFont val="Calibri"/>
        <family val="2"/>
      </rPr>
      <t>, český výrobek,</t>
    </r>
    <r>
      <rPr>
        <b/>
        <sz val="9"/>
        <color theme="1"/>
        <rFont val="Calibri"/>
        <family val="2"/>
        <charset val="238"/>
      </rPr>
      <t xml:space="preserve"> záruka 36 měsíců</t>
    </r>
  </si>
  <si>
    <r>
      <t xml:space="preserve">jednací židle včetně područek, čalouněný sedák a opěrák,  ocelový chromovaný rám ližinového typu, stohovatelnost 3 kusy, </t>
    </r>
    <r>
      <rPr>
        <b/>
        <sz val="9"/>
        <color theme="1"/>
        <rFont val="Calibri"/>
        <family val="2"/>
        <charset val="238"/>
      </rPr>
      <t>nosnost 120 kg</t>
    </r>
    <r>
      <rPr>
        <sz val="9"/>
        <color theme="1"/>
        <rFont val="Calibri"/>
        <family val="2"/>
      </rPr>
      <t xml:space="preserve">, český výrobek, </t>
    </r>
    <r>
      <rPr>
        <b/>
        <sz val="9"/>
        <color theme="1"/>
        <rFont val="Calibri"/>
        <family val="2"/>
        <charset val="238"/>
      </rPr>
      <t>záruka 36 měsíců</t>
    </r>
  </si>
  <si>
    <r>
      <t xml:space="preserve">jednací židle včetně područek, černá síť na opěráku, čaloun na sedáku, ocelový chromovaný rám ližinového typu, stohovatelnost 3 kusy, </t>
    </r>
    <r>
      <rPr>
        <b/>
        <sz val="9"/>
        <color theme="1"/>
        <rFont val="Calibri"/>
        <family val="2"/>
        <charset val="238"/>
      </rPr>
      <t>nosnost 120 kg</t>
    </r>
    <r>
      <rPr>
        <sz val="9"/>
        <color theme="1"/>
        <rFont val="Calibri"/>
        <family val="2"/>
      </rPr>
      <t xml:space="preserve">, český výrobek, </t>
    </r>
    <r>
      <rPr>
        <b/>
        <sz val="9"/>
        <color theme="1"/>
        <rFont val="Calibri"/>
        <family val="2"/>
        <charset val="238"/>
      </rPr>
      <t>záruka 36 měsíců</t>
    </r>
  </si>
  <si>
    <r>
      <t xml:space="preserve">dvoumístná čalouněná lavice, černý ocelový rám, kluzáky nastavitelné výškově, sedadlo lze nahradit odkládacím stolkem, cena lavice zůstává nezměněna, </t>
    </r>
    <r>
      <rPr>
        <b/>
        <sz val="9"/>
        <color theme="1"/>
        <rFont val="Calibri"/>
        <family val="2"/>
        <charset val="238"/>
      </rPr>
      <t>nosnost 120 kg /1 místo</t>
    </r>
    <r>
      <rPr>
        <sz val="9"/>
        <color theme="1"/>
        <rFont val="Calibri"/>
        <family val="2"/>
      </rPr>
      <t>,</t>
    </r>
    <r>
      <rPr>
        <b/>
        <sz val="9"/>
        <color theme="1"/>
        <rFont val="Calibri"/>
        <family val="2"/>
        <charset val="238"/>
      </rPr>
      <t xml:space="preserve"> </t>
    </r>
    <r>
      <rPr>
        <sz val="9"/>
        <color theme="1"/>
        <rFont val="Calibri"/>
        <family val="2"/>
        <charset val="238"/>
      </rPr>
      <t xml:space="preserve">český výrobek, </t>
    </r>
    <r>
      <rPr>
        <b/>
        <sz val="9"/>
        <color theme="1"/>
        <rFont val="Calibri"/>
        <family val="2"/>
        <charset val="238"/>
      </rPr>
      <t>záruka 36 měsíců</t>
    </r>
  </si>
  <si>
    <r>
      <t xml:space="preserve">trojmístná čalouněná lavice, černý ocelový rám, kluzáky nastavitelné výškově, sedadlo lze nahradit odkládacím stolkem, cena lavice zůstává nezměněna, </t>
    </r>
    <r>
      <rPr>
        <b/>
        <sz val="9"/>
        <color theme="1"/>
        <rFont val="Calibri"/>
        <family val="2"/>
        <charset val="238"/>
      </rPr>
      <t>nosnost 120 kg /1 místo</t>
    </r>
    <r>
      <rPr>
        <sz val="9"/>
        <color theme="1"/>
        <rFont val="Calibri"/>
        <family val="2"/>
      </rPr>
      <t xml:space="preserve">, český výrobek, </t>
    </r>
    <r>
      <rPr>
        <b/>
        <sz val="9"/>
        <color theme="1"/>
        <rFont val="Calibri"/>
        <family val="2"/>
        <charset val="238"/>
      </rPr>
      <t>záruka 36 měsíců</t>
    </r>
  </si>
  <si>
    <r>
      <t xml:space="preserve">čtyřmístná čalouněná lavice, černý ocelový rám, kluzáky nastavitelné výškově, sedadlo lze nahradit odkládacím stolkem, cena lavice zůstává nezměněna, </t>
    </r>
    <r>
      <rPr>
        <b/>
        <sz val="9"/>
        <color theme="1"/>
        <rFont val="Calibri"/>
        <family val="2"/>
        <charset val="238"/>
      </rPr>
      <t>nosnost 120 kg/1 místo</t>
    </r>
    <r>
      <rPr>
        <sz val="9"/>
        <color theme="1"/>
        <rFont val="Calibri"/>
        <family val="2"/>
      </rPr>
      <t>, český výrobek,</t>
    </r>
    <r>
      <rPr>
        <b/>
        <sz val="9"/>
        <color theme="1"/>
        <rFont val="Calibri"/>
        <family val="2"/>
        <charset val="238"/>
      </rPr>
      <t xml:space="preserve"> záruka 36 měsíců</t>
    </r>
  </si>
  <si>
    <r>
      <t xml:space="preserve">dvoumístná čalouněná lavice, černý ocelový rám, kluzáky nastavitelné výškově, sedadlo lze nahradit odkládacím stolkem, cena lavice zůstává nezměněna, </t>
    </r>
    <r>
      <rPr>
        <b/>
        <sz val="9"/>
        <color theme="1"/>
        <rFont val="Calibri"/>
        <family val="2"/>
        <charset val="238"/>
      </rPr>
      <t>nosnost 120 kg /1 místo</t>
    </r>
    <r>
      <rPr>
        <sz val="9"/>
        <color theme="1"/>
        <rFont val="Calibri"/>
        <family val="2"/>
      </rPr>
      <t xml:space="preserve">, český výrobek, </t>
    </r>
    <r>
      <rPr>
        <b/>
        <sz val="9"/>
        <color theme="1"/>
        <rFont val="Calibri"/>
        <family val="2"/>
        <charset val="238"/>
      </rPr>
      <t>záruka 36 měsíců</t>
    </r>
  </si>
  <si>
    <r>
      <t xml:space="preserve">čtyřmístná čalouněná lavice, černý ocelový rám, kluzáky nastavitelné výškově, sedadlo lze nahradit odkládacím stolkem, cena lavice zůstává nezměněna, </t>
    </r>
    <r>
      <rPr>
        <b/>
        <sz val="9"/>
        <color theme="1"/>
        <rFont val="Calibri"/>
        <family val="2"/>
        <charset val="238"/>
      </rPr>
      <t>nosnost 120 kg /1 místo</t>
    </r>
    <r>
      <rPr>
        <sz val="9"/>
        <color theme="1"/>
        <rFont val="Calibri"/>
        <family val="2"/>
      </rPr>
      <t xml:space="preserve">, český výrobek, </t>
    </r>
    <r>
      <rPr>
        <b/>
        <sz val="9"/>
        <color theme="1"/>
        <rFont val="Calibri"/>
        <family val="2"/>
        <charset val="238"/>
      </rPr>
      <t>záruka 36 měsíců</t>
    </r>
  </si>
  <si>
    <r>
      <t xml:space="preserve">pětimístná čalouněná lavice, černý ocelový rám, kluzáky nastavitelné výškově, sedadlo lze nahradit odkládacím stolkem, cena lavice zůstává nezměněna, </t>
    </r>
    <r>
      <rPr>
        <b/>
        <sz val="9"/>
        <color theme="1"/>
        <rFont val="Calibri"/>
        <family val="2"/>
        <charset val="238"/>
      </rPr>
      <t>nosnost 120 kg /1 místo</t>
    </r>
    <r>
      <rPr>
        <sz val="9"/>
        <color theme="1"/>
        <rFont val="Calibri"/>
        <family val="2"/>
      </rPr>
      <t>, český výrobek,</t>
    </r>
    <r>
      <rPr>
        <b/>
        <sz val="9"/>
        <color theme="1"/>
        <rFont val="Calibri"/>
        <family val="2"/>
        <charset val="238"/>
      </rPr>
      <t xml:space="preserve"> záruka 36 měsíců</t>
    </r>
  </si>
  <si>
    <r>
      <t xml:space="preserve">konferenční židle pro multifunkční prostory s plastovým sedákem  a opěrákem, ocelový rám chromovaný, lakovaný černě nebo šedě, integrovaný spojník do řad, stohovatelnost až 15 kusů, </t>
    </r>
    <r>
      <rPr>
        <b/>
        <sz val="9"/>
        <color theme="1"/>
        <rFont val="Calibri"/>
        <family val="2"/>
        <charset val="238"/>
      </rPr>
      <t>nosnost 120 kg</t>
    </r>
    <r>
      <rPr>
        <sz val="9"/>
        <color theme="1"/>
        <rFont val="Calibri"/>
        <family val="2"/>
      </rPr>
      <t>, český výrobek,</t>
    </r>
    <r>
      <rPr>
        <b/>
        <sz val="9"/>
        <color theme="1"/>
        <rFont val="Calibri"/>
        <family val="2"/>
        <charset val="238"/>
      </rPr>
      <t xml:space="preserve"> záruka 36 měsíců</t>
    </r>
  </si>
  <si>
    <r>
      <t xml:space="preserve">konferenční židle pro multifunkční prostory s čalouněným sedákem  a plastovým opěrákem, ocelový rám chromovaný, lakovaný černě nebo šedě, integrovaný spojník do řad, stohovatelnost až 15 kusů, </t>
    </r>
    <r>
      <rPr>
        <b/>
        <sz val="9"/>
        <color theme="1"/>
        <rFont val="Calibri"/>
        <family val="2"/>
        <charset val="238"/>
      </rPr>
      <t>nosnost 120 kg</t>
    </r>
    <r>
      <rPr>
        <sz val="9"/>
        <color theme="1"/>
        <rFont val="Calibri"/>
        <family val="2"/>
      </rPr>
      <t xml:space="preserve">, český výrobek, </t>
    </r>
    <r>
      <rPr>
        <b/>
        <sz val="9"/>
        <color theme="1"/>
        <rFont val="Calibri"/>
        <family val="2"/>
        <charset val="238"/>
      </rPr>
      <t>záruka 36 měsíců</t>
    </r>
  </si>
  <si>
    <r>
      <t xml:space="preserve">konferenční židle pro multifunkční prostory, čalouněný sedák a opěrák, ocelový rám chromovaný, lakovaný černě nebo šedě, integrovaný spojník do řad, stohovatelnost až 15 kusů, </t>
    </r>
    <r>
      <rPr>
        <b/>
        <sz val="9"/>
        <color theme="1"/>
        <rFont val="Calibri"/>
        <family val="2"/>
        <charset val="238"/>
      </rPr>
      <t>nosnost 120 kg</t>
    </r>
    <r>
      <rPr>
        <sz val="9"/>
        <color theme="1"/>
        <rFont val="Calibri"/>
        <family val="2"/>
      </rPr>
      <t xml:space="preserve">, český výrobek, </t>
    </r>
    <r>
      <rPr>
        <b/>
        <sz val="9"/>
        <color theme="1"/>
        <rFont val="Calibri"/>
        <family val="2"/>
        <charset val="238"/>
      </rPr>
      <t>záruka 36 měsíců</t>
    </r>
  </si>
  <si>
    <r>
      <t xml:space="preserve">plastové područky s výklopnou dotykovou plochou z černého plastu, pár, český výrobek, </t>
    </r>
    <r>
      <rPr>
        <b/>
        <sz val="9"/>
        <color theme="1"/>
        <rFont val="Calibri"/>
        <family val="2"/>
        <charset val="238"/>
      </rPr>
      <t>záruka 24 měsíců</t>
    </r>
  </si>
  <si>
    <r>
      <t xml:space="preserve">aluminiové, černě lakované područky s výklopnou dotykovou plochou z černého plastu, pár, český výrobek, </t>
    </r>
    <r>
      <rPr>
        <b/>
        <sz val="9"/>
        <color theme="1"/>
        <rFont val="Calibri"/>
        <family val="2"/>
        <charset val="238"/>
      </rPr>
      <t>záruka 24 měsíců</t>
    </r>
  </si>
  <si>
    <r>
      <t xml:space="preserve">aluminiové leštěné područky s výklopnou dotykovou plochou z bílého plastu, pár, český výrobek, </t>
    </r>
    <r>
      <rPr>
        <b/>
        <sz val="9"/>
        <color theme="1"/>
        <rFont val="Calibri"/>
        <family val="2"/>
        <charset val="238"/>
      </rPr>
      <t>záruka 24 měsíců</t>
    </r>
  </si>
  <si>
    <r>
      <t xml:space="preserve">aluminiové leštěné područky s výklopnou dotykovou plochou z černého plastu, pár, český výrobek, </t>
    </r>
    <r>
      <rPr>
        <b/>
        <sz val="9"/>
        <color theme="1"/>
        <rFont val="Calibri"/>
        <family val="2"/>
        <charset val="238"/>
      </rPr>
      <t>záruka 24 měsíců</t>
    </r>
  </si>
  <si>
    <r>
      <t xml:space="preserve">aluminiové, černě lakované područky s výklopnou dotykovou plochou z černého plastu a se sklopným stolkem na levé straně, pár, český výrobek, </t>
    </r>
    <r>
      <rPr>
        <b/>
        <sz val="9"/>
        <color theme="1"/>
        <rFont val="Calibri"/>
        <family val="2"/>
        <charset val="238"/>
      </rPr>
      <t>záruka 24 měsíců</t>
    </r>
  </si>
  <si>
    <r>
      <t xml:space="preserve">aluminiové, černě lakované područky s výklopnou dotykovou plochou z černého plastu a se sklopným stolkem na pravé straně, pár, český výrobek, </t>
    </r>
    <r>
      <rPr>
        <b/>
        <sz val="9"/>
        <color theme="1"/>
        <rFont val="Calibri"/>
        <family val="2"/>
        <charset val="238"/>
      </rPr>
      <t>záruka 24 měsíců</t>
    </r>
  </si>
  <si>
    <r>
      <t>aluminiové leštěné područky s výklopnou dotykovou plochou z černého plastu a se sklopným stolkem na levé straně, pár, český výrobek,</t>
    </r>
    <r>
      <rPr>
        <b/>
        <sz val="9"/>
        <color theme="1"/>
        <rFont val="Calibri"/>
        <family val="2"/>
        <charset val="238"/>
      </rPr>
      <t xml:space="preserve"> záruka 24 měsíců</t>
    </r>
  </si>
  <si>
    <r>
      <t xml:space="preserve">aluminiové leštěné područky s výklopnou dotykovou plochou z černého plastu a se sklopným stolkem na pravé straně, pár, český výrobek, </t>
    </r>
    <r>
      <rPr>
        <b/>
        <sz val="9"/>
        <color theme="1"/>
        <rFont val="Calibri"/>
        <family val="2"/>
        <charset val="238"/>
      </rPr>
      <t>záruka 24 měsíců</t>
    </r>
  </si>
  <si>
    <r>
      <t xml:space="preserve">konferenční židle s inovativním designem a čistými liniemi, navržena pro pohodlné sezení v kanceláři, čekárně nebo gastro, provozech, plastová skořepina opěradla v barevném </t>
    </r>
    <r>
      <rPr>
        <b/>
        <sz val="9"/>
        <color theme="1"/>
        <rFont val="Calibri"/>
        <family val="2"/>
      </rPr>
      <t xml:space="preserve">provedení: bílá, černá, béžová (písková), </t>
    </r>
    <r>
      <rPr>
        <sz val="9"/>
        <color theme="1"/>
        <rFont val="Calibri"/>
        <family val="2"/>
      </rPr>
      <t xml:space="preserve">chromovaná ocelová konstrukce o průměru 16 mm, na poptávku, </t>
    </r>
    <r>
      <rPr>
        <b/>
        <sz val="9"/>
        <rFont val="Calibri"/>
        <family val="2"/>
        <charset val="238"/>
      </rPr>
      <t xml:space="preserve">od 20 ks </t>
    </r>
    <r>
      <rPr>
        <sz val="9"/>
        <color theme="1"/>
        <rFont val="Calibri"/>
        <family val="2"/>
      </rPr>
      <t xml:space="preserve">je k dispozici černé a bílé lakování, výborná stohovatelnost (5 ks)  s ochrannými prvky, </t>
    </r>
    <r>
      <rPr>
        <b/>
        <sz val="9"/>
        <color theme="1"/>
        <rFont val="Calibri"/>
        <family val="2"/>
        <charset val="238"/>
      </rPr>
      <t>nosnost 120 kg</t>
    </r>
    <r>
      <rPr>
        <sz val="9"/>
        <color theme="1"/>
        <rFont val="Calibri"/>
        <family val="2"/>
      </rPr>
      <t xml:space="preserve">, český výrobek, </t>
    </r>
    <r>
      <rPr>
        <b/>
        <sz val="9"/>
        <color theme="1"/>
        <rFont val="Calibri"/>
        <family val="2"/>
        <charset val="238"/>
      </rPr>
      <t>záruka 36 měsíců</t>
    </r>
  </si>
  <si>
    <r>
      <t xml:space="preserve">plastová židle lasturového tvaru, ocelová konstrukce na čtyřech nohách, povrch lakovaný práškovou barvou v odstínu černá N  (RAL 9017), bílá W (RAL 9016) nebo chromovaný C (trubka Ø16 mm, tl. stěny 2 mm), další typ konstrukce ližinového typu na poptávku, včetně barové verze (tyčová ocel Ø12 mm), velmi dobrá stohovatelnost, 6 barev plastů: bílá BN (RAL 9016), modrá BP (RAL 5009), šedá antracit GA (RAL 7011), Cihlová červená MT (Pant. 17-1532),  hořčicová žlutá SE (Pant. 17-0839), šedozelená VE (Pant. 17-6212), </t>
    </r>
    <r>
      <rPr>
        <b/>
        <sz val="9"/>
        <color theme="1"/>
        <rFont val="Calibri"/>
        <family val="2"/>
        <charset val="238"/>
      </rPr>
      <t>nosnost 120 kg</t>
    </r>
    <r>
      <rPr>
        <sz val="9"/>
        <color theme="1"/>
        <rFont val="Calibri"/>
        <family val="2"/>
      </rPr>
      <t xml:space="preserve">, český výrobek, </t>
    </r>
    <r>
      <rPr>
        <b/>
        <sz val="9"/>
        <color theme="1"/>
        <rFont val="Calibri"/>
        <family val="2"/>
        <charset val="238"/>
      </rPr>
      <t>záruka 36 měsíců</t>
    </r>
  </si>
  <si>
    <r>
      <t xml:space="preserve">barová plastová židle lasturového tvaru, ocelová konstrukce na čtyřech nohách, povrch lakovaný práškovou barvou v odstínu černá N  (RAL 9017), bílá W (RAL 9016) nebo chromovaný C (trubka Ø16 mm, tl. stěny 2 mm), další typ konstrukce ližinového typu na poptávku, včetně barové verze (tyčová ocel Ø12 mm), velmi dobrá stohovatelnost, 6 barev plastů: bílá BN (RAL 9016), modrá BP (RAL 5009), šedá antracit GA (RAL 7011), Cihlová červená MT (Pant. 17-1532),  hořčicová žlutá SE (Pant. 17-0839), šedozelená VE (Pant. 17-6212, </t>
    </r>
    <r>
      <rPr>
        <b/>
        <sz val="9"/>
        <color theme="1"/>
        <rFont val="Calibri"/>
        <family val="2"/>
        <charset val="238"/>
      </rPr>
      <t>nosnost 120 kg</t>
    </r>
    <r>
      <rPr>
        <sz val="9"/>
        <color theme="1"/>
        <rFont val="Calibri"/>
        <family val="2"/>
      </rPr>
      <t>, český výrobek,</t>
    </r>
    <r>
      <rPr>
        <b/>
        <sz val="9"/>
        <color theme="1"/>
        <rFont val="Calibri"/>
        <family val="2"/>
        <charset val="238"/>
      </rPr>
      <t xml:space="preserve"> záruka 36 měsíců</t>
    </r>
  </si>
  <si>
    <r>
      <t>moderní plastová židle lasturového tvaru, ocelová chromovaná konstrukce, možnost stohování (max. 10 kusů), odstíny plastů: modrá P 71, šedá P 72, oranžová P73, černá P 74, červená P 75, písková P76, zelená P 77, bílá P 78</t>
    </r>
    <r>
      <rPr>
        <b/>
        <sz val="9"/>
        <color theme="1"/>
        <rFont val="Calibri"/>
        <family val="2"/>
      </rPr>
      <t>, možnost područek nebo područek se sklopným stolkem pro praváky i leváky</t>
    </r>
    <r>
      <rPr>
        <sz val="9"/>
        <color theme="1"/>
        <rFont val="Calibri"/>
        <family val="2"/>
      </rPr>
      <t xml:space="preserve">, </t>
    </r>
    <r>
      <rPr>
        <b/>
        <sz val="9"/>
        <color theme="1"/>
        <rFont val="Calibri"/>
        <family val="2"/>
        <charset val="238"/>
      </rPr>
      <t>nosnost 120 kg</t>
    </r>
    <r>
      <rPr>
        <sz val="9"/>
        <color theme="1"/>
        <rFont val="Calibri"/>
        <family val="2"/>
      </rPr>
      <t xml:space="preserve">, český výrobek, </t>
    </r>
    <r>
      <rPr>
        <b/>
        <sz val="9"/>
        <color theme="1"/>
        <rFont val="Calibri"/>
        <family val="2"/>
        <charset val="238"/>
      </rPr>
      <t>záruka 36 měsíců</t>
    </r>
  </si>
  <si>
    <r>
      <t>moderní plastová židle lasturového tvaru, čalouněný sedák, ocelová chromovaná konstrukce, možnost stohování (max. 10 kusů), odstíny plastů: modrá P 71, šedá P 72, oranžová P73, černá P 74, červená P 75, písková P76, zelená P 77, bílá P 78</t>
    </r>
    <r>
      <rPr>
        <b/>
        <sz val="9"/>
        <color theme="1"/>
        <rFont val="Calibri"/>
        <family val="2"/>
      </rPr>
      <t>, možnost područek nebo područek se sklopným stolkem pro praváky i leváky</t>
    </r>
    <r>
      <rPr>
        <sz val="9"/>
        <color theme="1"/>
        <rFont val="Calibri"/>
        <family val="2"/>
      </rPr>
      <t xml:space="preserve">, </t>
    </r>
    <r>
      <rPr>
        <b/>
        <sz val="9"/>
        <color theme="1"/>
        <rFont val="Calibri"/>
        <family val="2"/>
        <charset val="238"/>
      </rPr>
      <t>nosnost 120 kg</t>
    </r>
    <r>
      <rPr>
        <sz val="9"/>
        <color theme="1"/>
        <rFont val="Calibri"/>
        <family val="2"/>
      </rPr>
      <t xml:space="preserve">, český výrobek, </t>
    </r>
    <r>
      <rPr>
        <b/>
        <sz val="9"/>
        <color theme="1"/>
        <rFont val="Calibri"/>
        <family val="2"/>
        <charset val="238"/>
      </rPr>
      <t>záruka 36 měsíců</t>
    </r>
  </si>
  <si>
    <r>
      <t xml:space="preserve">vícemístná lavice s plastovým skořepinovým sedákem,  výběr z odstínů plastů: modrá P 71, šedá P 72, oranžová P73, černá P 74, červená P 75, písková P 76, zelená P 77, bílá P 78, alumuniové leštěné podnoží s ocelovou traverzou černě lakovanou, kluzáky nastavitelné výškově, baleno do fólie, čalouněný sedák na poptávku, </t>
    </r>
    <r>
      <rPr>
        <b/>
        <sz val="9"/>
        <color theme="1"/>
        <rFont val="Calibri"/>
        <family val="2"/>
        <charset val="238"/>
      </rPr>
      <t>nosnost 120 kg/1 místo</t>
    </r>
    <r>
      <rPr>
        <sz val="9"/>
        <color theme="1"/>
        <rFont val="Calibri"/>
        <family val="2"/>
      </rPr>
      <t xml:space="preserve">, český výrobek, </t>
    </r>
    <r>
      <rPr>
        <b/>
        <sz val="9"/>
        <color theme="1"/>
        <rFont val="Calibri"/>
        <family val="2"/>
        <charset val="238"/>
      </rPr>
      <t>záruka 24 měsíců</t>
    </r>
  </si>
  <si>
    <r>
      <t xml:space="preserve">vícemístná lavice s plastovým skořepinovým sedákem,  výběr z odstínů plastů: modrá P 71, šedá P 72, oranžová P73, černá P 74, červená P 75, písková P 76, zelená P 77, bílá P 78, plastové podnoží s ocelovou traverzou černě lakovanou, kluzáky nastavitelné výškově, baleno do fólie,  čalouněný sedák na poptávku, </t>
    </r>
    <r>
      <rPr>
        <b/>
        <sz val="9"/>
        <color theme="1"/>
        <rFont val="Calibri"/>
        <family val="2"/>
        <charset val="238"/>
      </rPr>
      <t>nosnost 120 kg/1místo</t>
    </r>
    <r>
      <rPr>
        <sz val="9"/>
        <color theme="1"/>
        <rFont val="Calibri"/>
        <family val="2"/>
      </rPr>
      <t xml:space="preserve">, český výrobek, </t>
    </r>
    <r>
      <rPr>
        <b/>
        <sz val="9"/>
        <color theme="1"/>
        <rFont val="Calibri"/>
        <family val="2"/>
        <charset val="238"/>
      </rPr>
      <t>záruka 24 měsíců</t>
    </r>
  </si>
  <si>
    <r>
      <t xml:space="preserve">celočalouněná pracovní židle s područkami, houpací mechanismus s aretací v základní poloze a nastavitelnou silou protiváhy, prošívané čalounění pro zvýraznění elegantního tvaru, chromovaný ocelový rám a ALU leštěná báze, kolečka Ø 60 mm pro všechny povrchy, </t>
    </r>
    <r>
      <rPr>
        <b/>
        <sz val="9"/>
        <color theme="1"/>
        <rFont val="Calibri"/>
        <family val="2"/>
        <charset val="238"/>
      </rPr>
      <t>nosnost 120 kg</t>
    </r>
    <r>
      <rPr>
        <sz val="9"/>
        <color theme="1"/>
        <rFont val="Calibri"/>
        <family val="2"/>
      </rPr>
      <t xml:space="preserve">, český výrobek, </t>
    </r>
    <r>
      <rPr>
        <b/>
        <sz val="9"/>
        <color theme="1"/>
        <rFont val="Calibri"/>
        <family val="2"/>
        <charset val="238"/>
      </rPr>
      <t>záruka 36 měsíců</t>
    </r>
    <r>
      <rPr>
        <sz val="9"/>
        <color theme="1"/>
        <rFont val="Calibri"/>
        <family val="2"/>
      </rPr>
      <t xml:space="preserve">
</t>
    </r>
  </si>
  <si>
    <r>
      <t xml:space="preserve">celočalouněná konferenční židle, chromovaný ocelový rám, prošívané čalounění pro zvýraznění elegantního tvaru, </t>
    </r>
    <r>
      <rPr>
        <b/>
        <sz val="9"/>
        <color theme="1"/>
        <rFont val="Calibri"/>
        <family val="2"/>
        <charset val="238"/>
      </rPr>
      <t>nosnost 120 kg</t>
    </r>
    <r>
      <rPr>
        <sz val="9"/>
        <color theme="1"/>
        <rFont val="Calibri"/>
        <family val="2"/>
      </rPr>
      <t xml:space="preserve">, český výrobek, </t>
    </r>
    <r>
      <rPr>
        <b/>
        <sz val="9"/>
        <color theme="1"/>
        <rFont val="Calibri"/>
        <family val="2"/>
        <charset val="238"/>
      </rPr>
      <t>záruka 36 měsíců</t>
    </r>
  </si>
  <si>
    <r>
      <t xml:space="preserve">konferenční židle s velmi pevnou skořepinou z bukové překližky, celočalouněný sedák, </t>
    </r>
    <r>
      <rPr>
        <b/>
        <sz val="9"/>
        <color theme="1"/>
        <rFont val="Calibri"/>
        <family val="2"/>
        <charset val="238"/>
      </rPr>
      <t xml:space="preserve">chromovaný </t>
    </r>
    <r>
      <rPr>
        <sz val="9"/>
        <color theme="1"/>
        <rFont val="Calibri"/>
        <family val="2"/>
      </rPr>
      <t xml:space="preserve">ocelový rám, velmi dobrá stohovatelnost 4 ks, záslepky nohou s kloubem, </t>
    </r>
    <r>
      <rPr>
        <b/>
        <sz val="9"/>
        <color theme="1"/>
        <rFont val="Calibri"/>
        <family val="2"/>
        <charset val="238"/>
      </rPr>
      <t>nosnost 120kg</t>
    </r>
    <r>
      <rPr>
        <sz val="9"/>
        <color theme="1"/>
        <rFont val="Calibri"/>
        <family val="2"/>
      </rPr>
      <t xml:space="preserve">, český výrobek, </t>
    </r>
    <r>
      <rPr>
        <b/>
        <sz val="9"/>
        <color theme="1"/>
        <rFont val="Calibri"/>
        <family val="2"/>
        <charset val="238"/>
      </rPr>
      <t>záruka 36 měsíců</t>
    </r>
  </si>
  <si>
    <r>
      <t xml:space="preserve">konferenční židle s velmi pevnou skořepinou z bukové překližky, čalouněný panel na sedáku, </t>
    </r>
    <r>
      <rPr>
        <b/>
        <sz val="9"/>
        <color theme="1"/>
        <rFont val="Calibri"/>
        <family val="2"/>
        <charset val="238"/>
      </rPr>
      <t>chromovaný</t>
    </r>
    <r>
      <rPr>
        <sz val="9"/>
        <color theme="1"/>
        <rFont val="Calibri"/>
        <family val="2"/>
      </rPr>
      <t xml:space="preserve"> ocelový rám, velmi dobrá stohovatelnost 5 ks, povrch sedadla tvoří odolná a stálobarevná nábytková fólie, základní dezén: přírodní buk, praktický výřez pro snadnou manipulaci, záslepky nohou s kloubem, </t>
    </r>
    <r>
      <rPr>
        <b/>
        <sz val="9"/>
        <color theme="1"/>
        <rFont val="Calibri"/>
        <family val="2"/>
        <charset val="238"/>
      </rPr>
      <t>nosnost 120 kg</t>
    </r>
    <r>
      <rPr>
        <sz val="9"/>
        <color theme="1"/>
        <rFont val="Calibri"/>
        <family val="2"/>
      </rPr>
      <t xml:space="preserve">, český výrobek, </t>
    </r>
    <r>
      <rPr>
        <b/>
        <sz val="9"/>
        <color theme="1"/>
        <rFont val="Calibri"/>
        <family val="2"/>
        <charset val="238"/>
      </rPr>
      <t>záruka 36 měsíců</t>
    </r>
  </si>
  <si>
    <r>
      <t xml:space="preserve">konferenční židle s velmi pevnou skořepinou z bukové překližky, </t>
    </r>
    <r>
      <rPr>
        <b/>
        <sz val="9"/>
        <rFont val="Calibri"/>
        <family val="2"/>
      </rPr>
      <t>chromovaný</t>
    </r>
    <r>
      <rPr>
        <sz val="9"/>
        <rFont val="Calibri"/>
        <family val="2"/>
      </rPr>
      <t xml:space="preserve"> ocelový rám, velmi dobrá stohovatelnost 5 ks, povrch sedadla tvoří odolná a stálobarevná nábytková fólie, základní dezén: přírodní buk,</t>
    </r>
    <r>
      <rPr>
        <b/>
        <u/>
        <sz val="9"/>
        <rFont val="Calibri"/>
        <family val="2"/>
      </rPr>
      <t xml:space="preserve"> bez  výřezu</t>
    </r>
    <r>
      <rPr>
        <sz val="9"/>
        <rFont val="Calibri"/>
        <family val="2"/>
      </rPr>
      <t xml:space="preserve">, záslepky nohou s kloubem, </t>
    </r>
    <r>
      <rPr>
        <b/>
        <sz val="9"/>
        <rFont val="Calibri"/>
        <family val="2"/>
        <charset val="238"/>
      </rPr>
      <t>nosnost 120 kg</t>
    </r>
    <r>
      <rPr>
        <sz val="9"/>
        <rFont val="Calibri"/>
        <family val="2"/>
      </rPr>
      <t xml:space="preserve">, český výrobek, </t>
    </r>
    <r>
      <rPr>
        <b/>
        <sz val="9"/>
        <rFont val="Calibri"/>
        <family val="2"/>
        <charset val="238"/>
      </rPr>
      <t>záruka 36 měsíců</t>
    </r>
  </si>
  <si>
    <r>
      <t xml:space="preserve">konferenční židle s velmi pevnou skořepinou z bukové překližky, </t>
    </r>
    <r>
      <rPr>
        <b/>
        <sz val="9"/>
        <color theme="1"/>
        <rFont val="Calibri"/>
        <family val="2"/>
        <charset val="238"/>
      </rPr>
      <t>chromovaný</t>
    </r>
    <r>
      <rPr>
        <sz val="9"/>
        <color theme="1"/>
        <rFont val="Calibri"/>
        <family val="2"/>
      </rPr>
      <t xml:space="preserve"> ocelový rám, velmi dobrá stohovatelnost 5 ks, povrch sedadla tvoří odolná a stálobarevná nábytková fólie, základní dezén: přírodní buk, praktický výřez pro snadnou manipulaci, záslepky nohou s kloubem, </t>
    </r>
    <r>
      <rPr>
        <b/>
        <sz val="9"/>
        <color theme="1"/>
        <rFont val="Calibri"/>
        <family val="2"/>
        <charset val="238"/>
      </rPr>
      <t>nosnost 120 kg</t>
    </r>
    <r>
      <rPr>
        <sz val="9"/>
        <color theme="1"/>
        <rFont val="Calibri"/>
        <family val="2"/>
      </rPr>
      <t xml:space="preserve">, český výrobek, </t>
    </r>
    <r>
      <rPr>
        <b/>
        <sz val="9"/>
        <color theme="1"/>
        <rFont val="Calibri"/>
        <family val="2"/>
        <charset val="238"/>
      </rPr>
      <t>záruka 36 měsíců</t>
    </r>
  </si>
  <si>
    <r>
      <t xml:space="preserve">stůl pro široké využití, vhodný do konferenčních místností, jídelen, kanceláří, dílen apod., </t>
    </r>
    <r>
      <rPr>
        <b/>
        <sz val="9"/>
        <rFont val="Calibri"/>
        <family val="2"/>
      </rPr>
      <t>ocelová podnož</t>
    </r>
    <r>
      <rPr>
        <sz val="9"/>
        <rFont val="Calibri"/>
        <family val="2"/>
      </rPr>
      <t xml:space="preserve"> lakovaná podle rozměru v odstínech: </t>
    </r>
    <r>
      <rPr>
        <b/>
        <sz val="9"/>
        <rFont val="Calibri"/>
        <family val="2"/>
      </rPr>
      <t>světle šedá RAL 7035, antracit RAL 7016, černá RAL 9005 a šedá RAL 9006</t>
    </r>
    <r>
      <rPr>
        <sz val="9"/>
        <rFont val="Calibri"/>
        <family val="2"/>
      </rPr>
      <t xml:space="preserve">, </t>
    </r>
    <r>
      <rPr>
        <b/>
        <sz val="9"/>
        <rFont val="Calibri"/>
        <family val="2"/>
      </rPr>
      <t>RAL 9016 Bílá lesk,</t>
    </r>
    <r>
      <rPr>
        <sz val="9"/>
        <rFont val="Calibri"/>
        <family val="2"/>
      </rPr>
      <t xml:space="preserve"> nohy profil 40 x 40 mm, tl. 1,4 mm na nohy a rám pod deskou 40 x 20 mm, tl. 1,2 mm, desky stolu tl. 25 mm, hraněni ABS 2 mm, dezén: </t>
    </r>
    <r>
      <rPr>
        <b/>
        <sz val="9"/>
        <rFont val="Calibri"/>
        <family val="2"/>
      </rPr>
      <t>přírodní buk</t>
    </r>
    <r>
      <rPr>
        <sz val="9"/>
        <rFont val="Calibri"/>
        <family val="2"/>
      </rPr>
      <t xml:space="preserve"> 381 PR (Kronospan) nebo </t>
    </r>
    <r>
      <rPr>
        <b/>
        <sz val="9"/>
        <rFont val="Calibri"/>
        <family val="2"/>
      </rPr>
      <t>sv. šedá</t>
    </r>
    <r>
      <rPr>
        <sz val="9"/>
        <rFont val="Calibri"/>
        <family val="2"/>
      </rPr>
      <t xml:space="preserve"> 112 PE (Kronospan),  základní rozměry: 80 x 80 cm, 120 x 60 cm, 120 x 80 cm, </t>
    </r>
    <r>
      <rPr>
        <b/>
        <sz val="9"/>
        <rFont val="Calibri"/>
        <family val="2"/>
      </rPr>
      <t>160 x 80 cm</t>
    </r>
    <r>
      <rPr>
        <sz val="9"/>
        <rFont val="Calibri"/>
        <family val="2"/>
      </rPr>
      <t xml:space="preserve"> (</t>
    </r>
    <r>
      <rPr>
        <b/>
        <sz val="9"/>
        <rFont val="Calibri"/>
        <family val="2"/>
      </rPr>
      <t>160 x 80 se</t>
    </r>
    <r>
      <rPr>
        <sz val="9"/>
        <rFont val="Calibri"/>
        <family val="2"/>
      </rPr>
      <t xml:space="preserve"> </t>
    </r>
    <r>
      <rPr>
        <b/>
        <sz val="9"/>
        <rFont val="Calibri"/>
        <family val="2"/>
      </rPr>
      <t>v buku a v šedé nenabízí</t>
    </r>
    <r>
      <rPr>
        <sz val="9"/>
        <rFont val="Calibri"/>
        <family val="2"/>
      </rPr>
      <t xml:space="preserve">), výška 75 cm,  v balení podnoží standardně černá záslepka bez rektifikace, </t>
    </r>
    <r>
      <rPr>
        <b/>
        <sz val="9"/>
        <rFont val="Calibri"/>
        <family val="2"/>
      </rPr>
      <t>nosnost 100 kg, záruka 36 měsíců</t>
    </r>
    <r>
      <rPr>
        <sz val="9"/>
        <rFont val="Calibri"/>
        <family val="2"/>
      </rPr>
      <t xml:space="preserve">
</t>
    </r>
  </si>
  <si>
    <r>
      <t xml:space="preserve">vícemístná lavice s velmi pevnou skořepinou z bukové překližky, černě nebo šedě lakovaný ocelový rám s rektifikací na každém kluzáku, povrch sedadla tvoří odolná a stálobarevná nábytková fólie, sedadlo lze nahradit odkládacím překližkovým stolkem - dezén lakovaný přírodní buk: cena lavice zůstává nezměněna, základní dezén: přírodní buk, </t>
    </r>
    <r>
      <rPr>
        <b/>
        <sz val="9"/>
        <color theme="1"/>
        <rFont val="Calibri"/>
        <family val="2"/>
        <charset val="238"/>
      </rPr>
      <t>nosnost 120 kg/1 místo</t>
    </r>
    <r>
      <rPr>
        <sz val="9"/>
        <color theme="1"/>
        <rFont val="Calibri"/>
        <family val="2"/>
      </rPr>
      <t xml:space="preserve">, český výrobek, </t>
    </r>
    <r>
      <rPr>
        <b/>
        <sz val="9"/>
        <color theme="1"/>
        <rFont val="Calibri"/>
        <family val="2"/>
        <charset val="238"/>
      </rPr>
      <t>záruka 36 měsíců</t>
    </r>
  </si>
  <si>
    <r>
      <t xml:space="preserve">křeslo pro vysoké a těžké postavy s aplikací 24/7 – extra vysoký síťovaný opěrák potažený látkou a podhlavník z hovězí usně, vysoký čaloun sedáku 130 mm, pěna s vysokou odolností, synchronní mechanika s pětinásobnou aretací nastavení síly protiváhy v rozpětí hmotnosti 60-200 kg, bederní výztuha s výškovým nastavením, nastavení výšky opěradla,  výškově nastavitelné područky s měkkou dotykovou plochou, nastavení výšky sedu plynovým pístem class 4, mechanismus pro nastavení hloubky sedáku,  kolečka s gumovou obručí, ALU kříž lakovaný černý, určená pro vícesměnné provozy, </t>
    </r>
    <r>
      <rPr>
        <b/>
        <sz val="9"/>
        <color theme="1"/>
        <rFont val="Calibri"/>
        <family val="2"/>
        <charset val="238"/>
      </rPr>
      <t>nosnost 200 kg</t>
    </r>
    <r>
      <rPr>
        <sz val="9"/>
        <color theme="1"/>
        <rFont val="Calibri"/>
        <family val="2"/>
      </rPr>
      <t xml:space="preserve"> (certifikace TÜV Rheinland), </t>
    </r>
    <r>
      <rPr>
        <b/>
        <sz val="9"/>
        <color theme="1"/>
        <rFont val="Calibri"/>
        <family val="2"/>
        <charset val="238"/>
      </rPr>
      <t>záruka 60 měsíců</t>
    </r>
  </si>
  <si>
    <r>
      <t xml:space="preserve">vysoký opěrák s pohyblivou opěrkou hlavy, houpací mechanismus Multiblok, pětinásobná aretace a  nastavení síly protiváhy v rozpětí hmotnosti 60 - 130 kg, plynový píst, kolečka  Ø 60 mm s gumovou obručí pro všechny typy podlah, odklápěcí čalouněné područky, aluminiový kříž, </t>
    </r>
    <r>
      <rPr>
        <b/>
        <sz val="9"/>
        <color theme="1"/>
        <rFont val="Calibri"/>
        <family val="2"/>
        <charset val="238"/>
      </rPr>
      <t>nosnost 150 kg</t>
    </r>
    <r>
      <rPr>
        <sz val="9"/>
        <color theme="1"/>
        <rFont val="Calibri"/>
        <family val="2"/>
      </rPr>
      <t xml:space="preserve">, český výrobek, </t>
    </r>
    <r>
      <rPr>
        <b/>
        <sz val="9"/>
        <color theme="1"/>
        <rFont val="Calibri"/>
        <family val="2"/>
        <charset val="238"/>
      </rPr>
      <t>záruka 36 měsíců</t>
    </r>
  </si>
  <si>
    <t>24 HR - HD - HEAVY DUTY</t>
  </si>
  <si>
    <r>
      <t xml:space="preserve">židle se síťovinou na opěráku nebo čalounem, podhlavníkem a bederní výztuhou,  pěna sedáku - studená pěna, synchronní mechanismus s trojnásobnou aretací, nastavení tuhosti mechanismu, leštěná aluminiová báze, kolečka  Ø 65 mm pro měkké podlahy, výškově, úhlově a podélně nastavitelné područky s měkkou dotykovou plochou, potah v odstínu černá nebo šedá, </t>
    </r>
    <r>
      <rPr>
        <b/>
        <sz val="9"/>
        <color theme="1"/>
        <rFont val="Calibri"/>
        <family val="2"/>
        <charset val="238"/>
      </rPr>
      <t>nosnost 130 kg, záruka 36 měsíců</t>
    </r>
  </si>
  <si>
    <r>
      <t xml:space="preserve">židle se sítí na sedáku, opěráku a podhlavníku, synchronní mechanismus s možností plynulé proměny úhlu sedáku a opěráku, možnost aretace ve 4 pozicích, automatické nastavení tuhosti mechanismu podle tělesné hmotnosti uživatele, unikátní synchronní polohování podhlavníku s nastavením výšky, flexibilní bederní opora, výškově, úhlově a podélně nastavitelné područky s měkkou dotykovou plochou, kolečka Ø 60 mm s nižším valivým odporem, pro měkké podlahy, síťovina černá, </t>
    </r>
    <r>
      <rPr>
        <b/>
        <sz val="9"/>
        <color theme="1"/>
        <rFont val="Calibri"/>
        <family val="2"/>
        <charset val="238"/>
      </rPr>
      <t>nosnost 130 kg, záruka 36 měsíců</t>
    </r>
  </si>
  <si>
    <r>
      <t xml:space="preserve">židle se sítí na opěradle a čalouněným podhlavníkem, výškově a vodorovně nastavitelná bederní opěrka,  synchronní mechanismus s čtyřnásobnou aretací, automatickým nastavením síly protiváhy a nastavením hloubky sedáku, aluminiová báze </t>
    </r>
    <r>
      <rPr>
        <b/>
        <sz val="9"/>
        <color theme="1"/>
        <rFont val="Calibri"/>
        <family val="2"/>
      </rPr>
      <t xml:space="preserve">ALU, </t>
    </r>
    <r>
      <rPr>
        <sz val="9"/>
        <color theme="1"/>
        <rFont val="Calibri"/>
        <family val="2"/>
      </rPr>
      <t xml:space="preserve">výškové nastavení opěráku mechanismem up-down, volitelná síť Batyline, volitelné područky, kolečka Ø 60 mm pro měkké podlahy, </t>
    </r>
    <r>
      <rPr>
        <b/>
        <sz val="9"/>
        <color theme="1"/>
        <rFont val="Calibri"/>
        <family val="2"/>
        <charset val="238"/>
      </rPr>
      <t>nosnost 150 kg</t>
    </r>
    <r>
      <rPr>
        <sz val="9"/>
        <color theme="1"/>
        <rFont val="Calibri"/>
        <family val="2"/>
      </rPr>
      <t xml:space="preserve">, český výrobek, </t>
    </r>
    <r>
      <rPr>
        <b/>
        <sz val="9"/>
        <color theme="1"/>
        <rFont val="Calibri"/>
        <family val="2"/>
        <charset val="238"/>
      </rPr>
      <t>záruka 36 měsíců</t>
    </r>
  </si>
  <si>
    <r>
      <t>židle se sítí na opěradle, výškově a vodorovně nastavitelná bederní opěrka,  synchronní mechanismus s čtyřnásobnou aretací, automatickým nastavením síly protiváhy a nastavením hloubky sedáku, plastová báze</t>
    </r>
    <r>
      <rPr>
        <b/>
        <sz val="9"/>
        <color theme="1"/>
        <rFont val="Calibri"/>
        <family val="2"/>
      </rPr>
      <t xml:space="preserve">, </t>
    </r>
    <r>
      <rPr>
        <sz val="9"/>
        <color theme="1"/>
        <rFont val="Calibri"/>
        <family val="2"/>
      </rPr>
      <t xml:space="preserve">výškové nastavení opěráku mechanismem up-down, volitelná síť Batyline, volitelné područky, kolečka Ø 60 mm pro měkké podlahy, </t>
    </r>
    <r>
      <rPr>
        <b/>
        <sz val="9"/>
        <color theme="1"/>
        <rFont val="Calibri"/>
        <family val="2"/>
        <charset val="238"/>
      </rPr>
      <t>nosnost 150 kg</t>
    </r>
    <r>
      <rPr>
        <sz val="9"/>
        <color theme="1"/>
        <rFont val="Calibri"/>
        <family val="2"/>
      </rPr>
      <t xml:space="preserve">, český výrobek, </t>
    </r>
    <r>
      <rPr>
        <b/>
        <sz val="9"/>
        <color theme="1"/>
        <rFont val="Calibri"/>
        <family val="2"/>
        <charset val="238"/>
      </rPr>
      <t>záruka 36 měsíců</t>
    </r>
  </si>
  <si>
    <r>
      <t xml:space="preserve">židle se síťovinou na opěradle a opěrce hlavy, synchronní mechanismus s několikanásobnou aretací a nastavením síly protiváhy, područky s měkkou dotykovou plochou, výškově nastavitelné, výškově nastavitelná bederní opěrka,  flexibilní opěrka hlavy s nastavením výšky - PDH, moderní plastová báze, kolečka Ø 60 mm - s gumovou obručí pro všechny typy podlah, </t>
    </r>
    <r>
      <rPr>
        <b/>
        <sz val="9"/>
        <color theme="1"/>
        <rFont val="Calibri"/>
        <family val="2"/>
        <charset val="238"/>
      </rPr>
      <t>nosnost 150 kg, záruka 24 měsíců</t>
    </r>
  </si>
  <si>
    <r>
      <t xml:space="preserve">židle s prodyšným opěrákem a opěrkou hlavy, synchronní mechanismus s nastavením síly protiváhy a několikanásobnou aretací, bederní regulovatelná opěrka, svisle a vodorovně nastavitelné područky s měkkou dotykovou plochou, aluminiová leštěná báze, kolečka Ø 50 mm  s gumovou obručí pro všechny typy povrchů, </t>
    </r>
    <r>
      <rPr>
        <b/>
        <sz val="9"/>
        <color theme="1"/>
        <rFont val="Calibri"/>
        <family val="2"/>
        <charset val="238"/>
      </rPr>
      <t>nosnost 130 kg, záruka 24 měsíců</t>
    </r>
  </si>
  <si>
    <r>
      <t xml:space="preserve">židle se sítí na sedáku, opěráku a podhlavníku, synchronní mechanismus s možností plynulé proměny úhlu sedáku a opěráku, aretace ve 2 pozicích, automatické nastavení tuhosti mechanismu podle tělesné hmotnosti uživatele, podhlavník s nastavením úhlu a výšky, flexibilní bederní opora, 1D výškově nastavitelné područky s měkkou dotykovou plochou, kolečka Ø 60 mm s nižším valivým odporem, pro všechny typy podlah, černá síťovina, </t>
    </r>
    <r>
      <rPr>
        <b/>
        <sz val="9"/>
        <color theme="1"/>
        <rFont val="Calibri"/>
        <family val="2"/>
        <charset val="238"/>
      </rPr>
      <t>nosnost 130 kg, záruka 36 měsíců</t>
    </r>
  </si>
  <si>
    <r>
      <t xml:space="preserve">židle se sítí na opěráku, čalouněný sedák a podhlavník, synchronní mechanismus s možností plynulé proměny úhlu sedáku a opěráku, možnost aretace ve 4 pozicích, automatické nastavení tuhosti mechanismu podle tělesné hmotnosti uživatele, nastavitelná hloubka sedáku, výškově a úhlově nastavitelný podhlavník, 2D výškově a vodorovně nastavitelná bederní opora, 3D výškově, úhlově a podélně nastavitelné područky s měkkou dotykovou plochou kolečka Ø 60 mm  pro všechny typy podlah, sedák s výškou čalounu 90 mm, černá síťovina, certifikace ROHS, REACH, PAHS, BIFMA &amp; EN 1335 standard, </t>
    </r>
    <r>
      <rPr>
        <b/>
        <sz val="9"/>
        <color theme="1"/>
        <rFont val="Calibri"/>
        <family val="2"/>
        <charset val="238"/>
      </rPr>
      <t>nosnost 130 kg, záruka 36 měsíců</t>
    </r>
  </si>
  <si>
    <r>
      <t xml:space="preserve">židle s čalouněným sedákem a opěrákem, výškové nastavení opěráku mechanismem up-down, jednopákový synchronní mechanismus SYN-K  se čtyřnásobnou aretací a automatickým nastavením síly protiváhy, volitelné područky, nylonová černá báze, kolečka Ø 60 mm univerzálně použitelná pro všechny povrchy, </t>
    </r>
    <r>
      <rPr>
        <b/>
        <sz val="9"/>
        <color theme="1"/>
        <rFont val="Calibri"/>
        <family val="2"/>
        <charset val="238"/>
      </rPr>
      <t>nosnost 150 kg</t>
    </r>
    <r>
      <rPr>
        <sz val="9"/>
        <color theme="1"/>
        <rFont val="Calibri"/>
        <family val="2"/>
      </rPr>
      <t>, český výrobek,</t>
    </r>
    <r>
      <rPr>
        <b/>
        <sz val="9"/>
        <color theme="1"/>
        <rFont val="Calibri"/>
        <family val="2"/>
        <charset val="238"/>
      </rPr>
      <t xml:space="preserve"> záruka 36 měsíců</t>
    </r>
  </si>
  <si>
    <t xml:space="preserve">Classic </t>
  </si>
  <si>
    <r>
      <t xml:space="preserve">židle s výškově a úhlově nastavitelným čalouněným podhlavníkem PDH, černou síťovinou na opěráku a nastavitelnou bederní výztuhou, pohodlný čalouněný sedák, synchronní mechanismus SYN-SL se čtyřnásobnou aretací, s automatickým nastavením síly protiváhy a nastavením hloubky sedáku, černá nylonová nebo aluminiová báze (leštěná nebo černý matný lak RAL 9005), volitelné područky, kolečka Ø 60 mm pro měkké povrchy, </t>
    </r>
    <r>
      <rPr>
        <b/>
        <sz val="9"/>
        <color theme="1"/>
        <rFont val="Calibri"/>
        <family val="2"/>
        <charset val="238"/>
      </rPr>
      <t>nosnost 150 kg</t>
    </r>
    <r>
      <rPr>
        <sz val="9"/>
        <color theme="1"/>
        <rFont val="Calibri"/>
        <family val="2"/>
      </rPr>
      <t>, český výrobek,</t>
    </r>
    <r>
      <rPr>
        <b/>
        <sz val="9"/>
        <color theme="1"/>
        <rFont val="Calibri"/>
        <family val="2"/>
        <charset val="238"/>
      </rPr>
      <t xml:space="preserve"> záruka 36 měsíců</t>
    </r>
  </si>
  <si>
    <r>
      <t xml:space="preserve">židle s černou síťovinou na opěráku a nastavitelnou bederní výztuhou, pohodlný čalouněný sedák, synchronní mechanismus SYN-SL se čtyřnásobnou aretací, s automatickým nastavením síly protiváhy a nastavením hloubky sedáku, černá nylonová nebo aluminiová báze (leštěná nebo černý matný lak RAL 9005), volitelné područky, kolečka Ø 60 mm pro měkké povrchy, </t>
    </r>
    <r>
      <rPr>
        <b/>
        <sz val="9"/>
        <color theme="1"/>
        <rFont val="Calibri"/>
        <family val="2"/>
        <charset val="238"/>
      </rPr>
      <t>nosnost 150 kg</t>
    </r>
    <r>
      <rPr>
        <sz val="9"/>
        <color theme="1"/>
        <rFont val="Calibri"/>
        <family val="2"/>
      </rPr>
      <t>, český výrobek,</t>
    </r>
    <r>
      <rPr>
        <b/>
        <sz val="9"/>
        <color theme="1"/>
        <rFont val="Calibri"/>
        <family val="2"/>
        <charset val="238"/>
      </rPr>
      <t xml:space="preserve"> záruka 36 měsíců</t>
    </r>
  </si>
  <si>
    <r>
      <t xml:space="preserve">židle s výškově a úhlově nastavitelným čalouněným podhlavníkem PDH, černou síťovinou na opěráku a nastavitelnou bederní výztuhou, pohodlný čalouněný sedák, jednopákový synchronní mechanismus SYN-K se čtyřnásobnou aretací a automatickým nastavením síly protiváhy, černá nylonová nebo aluminiová báze (leštěná nebo černý matný lak RAL 9005), volitelné područky, kolečka Ø 60 mm pro měkké povrchy, </t>
    </r>
    <r>
      <rPr>
        <b/>
        <sz val="9"/>
        <color theme="1"/>
        <rFont val="Calibri"/>
        <family val="2"/>
        <charset val="238"/>
      </rPr>
      <t>nosnost 150 kg</t>
    </r>
    <r>
      <rPr>
        <sz val="9"/>
        <color theme="1"/>
        <rFont val="Calibri"/>
        <family val="2"/>
      </rPr>
      <t xml:space="preserve">, český výrobek, </t>
    </r>
    <r>
      <rPr>
        <b/>
        <sz val="9"/>
        <color theme="1"/>
        <rFont val="Calibri"/>
        <family val="2"/>
        <charset val="238"/>
      </rPr>
      <t>záruka 36 měsíců</t>
    </r>
  </si>
  <si>
    <r>
      <t xml:space="preserve">židle s černou síťovinou na opěráku a nastavitelnou bederní výztuhou, pohodlný čalouněný sedák, jednopákový synchronní mechanismus SYN-K se čtyřnásobnou aretací a automatickým nastavením síly protiváhy, černá nylonová nebo aluminiová báze (leštěná nebo černý matný lak RAL 9005), volitelné područky, kolečka Ø 60 mm pro měkké povrchy, </t>
    </r>
    <r>
      <rPr>
        <b/>
        <sz val="9"/>
        <color theme="1"/>
        <rFont val="Calibri"/>
        <family val="2"/>
        <charset val="238"/>
      </rPr>
      <t>nosnost 150 kg</t>
    </r>
    <r>
      <rPr>
        <sz val="9"/>
        <color theme="1"/>
        <rFont val="Calibri"/>
        <family val="2"/>
      </rPr>
      <t xml:space="preserve">, český výrobek, </t>
    </r>
    <r>
      <rPr>
        <b/>
        <sz val="9"/>
        <color theme="1"/>
        <rFont val="Calibri"/>
        <family val="2"/>
        <charset val="238"/>
      </rPr>
      <t>záruka 36 měsíců</t>
    </r>
  </si>
  <si>
    <r>
      <t xml:space="preserve">židle s vysokým opěrákem, asynchronní mechanismus - nezávislé nastavení úhlu sedáku a opěráku, nastavení výšky opěráku mechanismem up-down, plynový píst, </t>
    </r>
    <r>
      <rPr>
        <b/>
        <sz val="9"/>
        <color theme="1"/>
        <rFont val="Calibri"/>
        <family val="2"/>
      </rPr>
      <t>ocelová chromovaná báze</t>
    </r>
    <r>
      <rPr>
        <sz val="9"/>
        <color theme="1"/>
        <rFont val="Calibri"/>
        <family val="2"/>
      </rPr>
      <t xml:space="preserve">, kolečka Ø 50 mm pro měkké podlahy, volitelné područky, </t>
    </r>
    <r>
      <rPr>
        <b/>
        <sz val="9"/>
        <color theme="1"/>
        <rFont val="Calibri"/>
        <family val="2"/>
        <charset val="238"/>
      </rPr>
      <t>nosnost 150 kg</t>
    </r>
    <r>
      <rPr>
        <sz val="9"/>
        <color theme="1"/>
        <rFont val="Calibri"/>
        <family val="2"/>
      </rPr>
      <t xml:space="preserve">, český výrobek, </t>
    </r>
    <r>
      <rPr>
        <b/>
        <sz val="9"/>
        <color theme="1"/>
        <rFont val="Calibri"/>
        <family val="2"/>
        <charset val="238"/>
      </rPr>
      <t>záruka 24 měsíců</t>
    </r>
  </si>
  <si>
    <r>
      <t xml:space="preserve">židle s vysokým opěrákem, asynchronní mechanismus - nezávislé nastavení úhlu sedáku a opěráku, nastavení výšky opěráku mechanismem up-down, plynový píst, volitelné područky, kolečka Ø 50 mm pro měkké podlahy, </t>
    </r>
    <r>
      <rPr>
        <b/>
        <sz val="9"/>
        <color theme="1"/>
        <rFont val="Calibri"/>
        <family val="2"/>
        <charset val="238"/>
      </rPr>
      <t>nosnost 140 kg</t>
    </r>
    <r>
      <rPr>
        <sz val="9"/>
        <color theme="1"/>
        <rFont val="Calibri"/>
        <family val="2"/>
      </rPr>
      <t xml:space="preserve">, český výrobek, </t>
    </r>
    <r>
      <rPr>
        <b/>
        <sz val="9"/>
        <color theme="1"/>
        <rFont val="Calibri"/>
        <family val="2"/>
        <charset val="238"/>
      </rPr>
      <t>záruka 24 měsíců</t>
    </r>
  </si>
  <si>
    <r>
      <t xml:space="preserve">židle se středně vysokým opěrákem, asynchronní mechanismus - nezávislé nastavení úhlu sedáku a opěráku, nastavení výšky opěráku mechanismem </t>
    </r>
    <r>
      <rPr>
        <b/>
        <sz val="9"/>
        <color theme="1"/>
        <rFont val="Calibri"/>
        <family val="2"/>
      </rPr>
      <t>up-down</t>
    </r>
    <r>
      <rPr>
        <sz val="9"/>
        <color theme="1"/>
        <rFont val="Calibri"/>
        <family val="2"/>
      </rPr>
      <t xml:space="preserve">, plynový píst, ocelová </t>
    </r>
    <r>
      <rPr>
        <b/>
        <sz val="9"/>
        <color theme="1"/>
        <rFont val="Calibri"/>
        <family val="2"/>
      </rPr>
      <t>chromovaná báze</t>
    </r>
    <r>
      <rPr>
        <sz val="9"/>
        <color theme="1"/>
        <rFont val="Calibri"/>
        <family val="2"/>
      </rPr>
      <t xml:space="preserve">, kolečka Ø 50 mm pro měkké podlahy, volitelné područky, </t>
    </r>
    <r>
      <rPr>
        <b/>
        <sz val="9"/>
        <color theme="1"/>
        <rFont val="Calibri"/>
        <family val="2"/>
        <charset val="238"/>
      </rPr>
      <t>nosnost 150 kg</t>
    </r>
    <r>
      <rPr>
        <sz val="9"/>
        <color theme="1"/>
        <rFont val="Calibri"/>
        <family val="2"/>
      </rPr>
      <t xml:space="preserve">, český výrobek, </t>
    </r>
    <r>
      <rPr>
        <b/>
        <sz val="9"/>
        <color theme="1"/>
        <rFont val="Calibri"/>
        <family val="2"/>
        <charset val="238"/>
      </rPr>
      <t>záruka 24 měsíců</t>
    </r>
  </si>
  <si>
    <r>
      <t xml:space="preserve">židle se středně vysokým opěrákem, asynchronní mechanismus - nezávislé nastavení úhlu sedáku a opěráku, nastavení výšky opěráku mechanismem </t>
    </r>
    <r>
      <rPr>
        <b/>
        <sz val="9"/>
        <color theme="1"/>
        <rFont val="Calibri"/>
        <family val="2"/>
      </rPr>
      <t>up-down</t>
    </r>
    <r>
      <rPr>
        <sz val="9"/>
        <color theme="1"/>
        <rFont val="Calibri"/>
        <family val="2"/>
      </rPr>
      <t xml:space="preserve">, plynový píst, kolečka  Ø 50 mm pro měkké podlahy, volitelné područky, </t>
    </r>
    <r>
      <rPr>
        <b/>
        <sz val="9"/>
        <color theme="1"/>
        <rFont val="Calibri"/>
        <family val="2"/>
        <charset val="238"/>
      </rPr>
      <t>nosnost 140 kg</t>
    </r>
    <r>
      <rPr>
        <sz val="9"/>
        <color theme="1"/>
        <rFont val="Calibri"/>
        <family val="2"/>
      </rPr>
      <t xml:space="preserve">, český výrobek, </t>
    </r>
    <r>
      <rPr>
        <b/>
        <sz val="9"/>
        <color theme="1"/>
        <rFont val="Calibri"/>
        <family val="2"/>
        <charset val="238"/>
      </rPr>
      <t>záruka 24 měsíců</t>
    </r>
  </si>
  <si>
    <r>
      <t xml:space="preserve">židle s vysokým opěrákem, asynchronní mechanismus - nezávislé nastavení úhlu sedáku a opěráku, nastavení výšky opěráku mechanismem up-down, plynový píst, </t>
    </r>
    <r>
      <rPr>
        <b/>
        <sz val="9"/>
        <color theme="1"/>
        <rFont val="Calibri"/>
        <family val="2"/>
      </rPr>
      <t>ocelová chromovaná báze</t>
    </r>
    <r>
      <rPr>
        <sz val="9"/>
        <color theme="1"/>
        <rFont val="Calibri"/>
        <family val="2"/>
      </rPr>
      <t xml:space="preserve">, kolečka Ø 50 mm pro měkké podlahy, volitelné područky, </t>
    </r>
    <r>
      <rPr>
        <b/>
        <sz val="9"/>
        <color theme="1"/>
        <rFont val="Calibri"/>
        <family val="2"/>
        <charset val="238"/>
      </rPr>
      <t>nosnost 150 kg</t>
    </r>
    <r>
      <rPr>
        <sz val="9"/>
        <color theme="1"/>
        <rFont val="Calibri"/>
        <family val="2"/>
      </rPr>
      <t xml:space="preserve">, český výrobek, </t>
    </r>
    <r>
      <rPr>
        <b/>
        <sz val="9"/>
        <color theme="1"/>
        <rFont val="Calibri"/>
        <family val="2"/>
        <charset val="238"/>
      </rPr>
      <t>záruka 36 měsíců</t>
    </r>
  </si>
  <si>
    <r>
      <t>židle s vysokým opěrákem, asynchronní mechanismus - nezávislé nastavení úhlu sedáku a opěráku, nastavení výšky opěráku mechanismem up-down, plynový píst, kolečka Ø 50 mm pro měkké podlahy, volitelné područky,</t>
    </r>
    <r>
      <rPr>
        <b/>
        <sz val="9"/>
        <color theme="1"/>
        <rFont val="Calibri"/>
        <family val="2"/>
        <charset val="238"/>
      </rPr>
      <t xml:space="preserve"> nosnost 150 kg</t>
    </r>
    <r>
      <rPr>
        <sz val="9"/>
        <color theme="1"/>
        <rFont val="Calibri"/>
        <family val="2"/>
      </rPr>
      <t xml:space="preserve">, český výrobek, </t>
    </r>
    <r>
      <rPr>
        <b/>
        <sz val="9"/>
        <color theme="1"/>
        <rFont val="Calibri"/>
        <family val="2"/>
        <charset val="238"/>
      </rPr>
      <t>záruka 36 měsíců</t>
    </r>
  </si>
  <si>
    <r>
      <t xml:space="preserve">židle se středně vysokým opěrákem, asynchronní mechanismus - nezávislé nastavení úhlu sedáku a opěráku, nastavení výšky opěráku, plynový píst, ocelová </t>
    </r>
    <r>
      <rPr>
        <b/>
        <sz val="9"/>
        <color theme="1"/>
        <rFont val="Calibri"/>
        <family val="2"/>
      </rPr>
      <t>chromovaná báze</t>
    </r>
    <r>
      <rPr>
        <sz val="9"/>
        <color theme="1"/>
        <rFont val="Calibri"/>
        <family val="2"/>
      </rPr>
      <t xml:space="preserve">, kolečka Ø 50 mm pro měkké podlahy, volitelné područky, </t>
    </r>
    <r>
      <rPr>
        <b/>
        <sz val="9"/>
        <color theme="1"/>
        <rFont val="Calibri"/>
        <family val="2"/>
        <charset val="238"/>
      </rPr>
      <t>nosnost 150 kg</t>
    </r>
    <r>
      <rPr>
        <sz val="9"/>
        <color theme="1"/>
        <rFont val="Calibri"/>
        <family val="2"/>
      </rPr>
      <t xml:space="preserve">, český výrobek, </t>
    </r>
    <r>
      <rPr>
        <b/>
        <sz val="9"/>
        <color theme="1"/>
        <rFont val="Calibri"/>
        <family val="2"/>
        <charset val="238"/>
      </rPr>
      <t>záruka 24 měsíců</t>
    </r>
  </si>
  <si>
    <r>
      <t xml:space="preserve">židle se středně vysokým opěrákem, asynchronní mechanismus - nezávislé nastavení úhlu sedáku a opěráku, nastavení výšky opěráku, plynový píst, kolečka  Ø 50 mm pro měkké podlahy, volitelné područky, </t>
    </r>
    <r>
      <rPr>
        <b/>
        <sz val="9"/>
        <color theme="1"/>
        <rFont val="Calibri"/>
        <family val="2"/>
        <charset val="238"/>
      </rPr>
      <t>nosnost 140 kg</t>
    </r>
    <r>
      <rPr>
        <sz val="9"/>
        <color theme="1"/>
        <rFont val="Calibri"/>
        <family val="2"/>
      </rPr>
      <t>, český výrobek,</t>
    </r>
    <r>
      <rPr>
        <b/>
        <sz val="9"/>
        <color theme="1"/>
        <rFont val="Calibri"/>
        <family val="2"/>
        <charset val="238"/>
      </rPr>
      <t xml:space="preserve"> záruka 24 měsíců</t>
    </r>
  </si>
  <si>
    <r>
      <t xml:space="preserve">prodyšná síťovaná židle s měkkým čalounem a polstrovanou opěrkou hlavy, výškově nastavitelná opěrka hlavy v rozsahu 0-6 cm, měkký sedák s výškou čalounu 10 cm, výrazná bederní opora, houpací mechanismus s aretací v základní poloze a nastavením síly protiváhy, úhel naklápění opěráku 90° až 115°, kolečka na měkké povrchy, Ø 50 mm, plastové područky, černě lakovaný ocelový kříž, </t>
    </r>
    <r>
      <rPr>
        <b/>
        <sz val="9"/>
        <color theme="1"/>
        <rFont val="Calibri"/>
        <family val="2"/>
        <charset val="238"/>
      </rPr>
      <t>nosnost 120 kg, záruka 24 měsíců</t>
    </r>
  </si>
  <si>
    <r>
      <t xml:space="preserve">židle se sítí na opěráku a podhlavníku, synchronní mechanismus s možností plynulé proměny úhlu sedáku a opěráku, možnost aretace ve 2 pozicích, automatické nastavení tuhosti mechanismu podle tělesné hmotnosti uživatele, výškově nastavitelný podhlavník, výškově nastavitelná bederní opora, 2D výškově nastavitelné područky s měkkou dotykovou plochou posuvnou podélně, kolečka s gumovou obručí pro všechny typy podlah, barva síťoviny a potahu: černá, </t>
    </r>
    <r>
      <rPr>
        <b/>
        <sz val="9"/>
        <color theme="1"/>
        <rFont val="Calibri"/>
        <family val="2"/>
        <charset val="238"/>
      </rPr>
      <t>nosnost 120 kg, záruka 24 měsíců</t>
    </r>
  </si>
  <si>
    <r>
      <t xml:space="preserve">pracovní čalouněná židle, středně vysoký opěrák, plynový píst, nastavení opěráku ve vodorovném a svislém směru, nastavitelný úhel mezi sedákem a opěrákem, kolečka Ø 50 mm pro měkké podlahy, volitelné područky, </t>
    </r>
    <r>
      <rPr>
        <b/>
        <sz val="9"/>
        <color theme="1"/>
        <rFont val="Calibri"/>
        <family val="2"/>
        <charset val="238"/>
      </rPr>
      <t>nosnost 140 kg</t>
    </r>
    <r>
      <rPr>
        <sz val="9"/>
        <color theme="1"/>
        <rFont val="Calibri"/>
        <family val="2"/>
      </rPr>
      <t xml:space="preserve">, český výrobek, </t>
    </r>
    <r>
      <rPr>
        <b/>
        <sz val="9"/>
        <color theme="1"/>
        <rFont val="Calibri"/>
        <family val="2"/>
        <charset val="238"/>
      </rPr>
      <t>záruka 24 měsíců</t>
    </r>
  </si>
  <si>
    <r>
      <t xml:space="preserve">pracovní židle s nastavením úhlu opěráku, plynový píst k nastavení výšky sedáku, nastavitelná výška opěráku, kolečka Ø 50 mm pro měkké podlahy, volitelné područky, </t>
    </r>
    <r>
      <rPr>
        <b/>
        <sz val="9"/>
        <color theme="1"/>
        <rFont val="Calibri"/>
        <family val="2"/>
        <charset val="238"/>
      </rPr>
      <t>nosnost 140 kg</t>
    </r>
    <r>
      <rPr>
        <sz val="9"/>
        <color theme="1"/>
        <rFont val="Calibri"/>
        <family val="2"/>
      </rPr>
      <t>, český výrobek,</t>
    </r>
    <r>
      <rPr>
        <b/>
        <sz val="9"/>
        <color theme="1"/>
        <rFont val="Calibri"/>
        <family val="2"/>
        <charset val="238"/>
      </rPr>
      <t xml:space="preserve"> záruka 24 měsíců</t>
    </r>
  </si>
  <si>
    <r>
      <t xml:space="preserve">konferenční židle s ližinovou konstrukcí a vysokým čalouněným opěradlem, kvalitní čalounění zajišťuje pohodlí po delší dobu sezení, chromovaný ocelový rám, zakomponované područky s plastovou dotykovou plochou, stohovatelnost 4 ks, </t>
    </r>
    <r>
      <rPr>
        <b/>
        <sz val="9"/>
        <color theme="1"/>
        <rFont val="Calibri"/>
        <family val="2"/>
        <charset val="238"/>
      </rPr>
      <t>nosnost 140 kg</t>
    </r>
    <r>
      <rPr>
        <sz val="9"/>
        <color theme="1"/>
        <rFont val="Calibri"/>
        <family val="2"/>
      </rPr>
      <t xml:space="preserve">, český výrobek, </t>
    </r>
    <r>
      <rPr>
        <b/>
        <sz val="9"/>
        <color theme="1"/>
        <rFont val="Calibri"/>
        <family val="2"/>
        <charset val="238"/>
      </rPr>
      <t>záruka 36 měsíců</t>
    </r>
  </si>
  <si>
    <r>
      <t xml:space="preserve">jednací čalouněná židle včetně područek, ocelový chromovaný rám ližinového typu, stohovatelná (max. 3 kusy), </t>
    </r>
    <r>
      <rPr>
        <b/>
        <sz val="9"/>
        <color theme="1"/>
        <rFont val="Calibri"/>
        <family val="2"/>
        <charset val="238"/>
      </rPr>
      <t>nosnost 140 kg</t>
    </r>
    <r>
      <rPr>
        <sz val="9"/>
        <color theme="1"/>
        <rFont val="Calibri"/>
        <family val="2"/>
      </rPr>
      <t>, český výrobek,</t>
    </r>
    <r>
      <rPr>
        <b/>
        <sz val="9"/>
        <color theme="1"/>
        <rFont val="Calibri"/>
        <family val="2"/>
        <charset val="238"/>
      </rPr>
      <t xml:space="preserve"> záruka 36 měsíců</t>
    </r>
  </si>
  <si>
    <r>
      <t xml:space="preserve">konferenční židle s ližinovou konstrukcí a sítí na opěradle, kvalitní čalounění sedáku a ergonomie opěradla zajišťuje pohodlí po delší dobu sezení, chromovaný ocelový rám, zakomponované područky s plastovou dotykovou plochou, stohovatelnost 4 ks, </t>
    </r>
    <r>
      <rPr>
        <b/>
        <sz val="9"/>
        <color theme="1"/>
        <rFont val="Calibri"/>
        <family val="2"/>
        <charset val="238"/>
      </rPr>
      <t>nosnost 140 kg</t>
    </r>
    <r>
      <rPr>
        <sz val="9"/>
        <color theme="1"/>
        <rFont val="Calibri"/>
        <family val="2"/>
      </rPr>
      <t>, český výrobek,</t>
    </r>
    <r>
      <rPr>
        <b/>
        <sz val="9"/>
        <color theme="1"/>
        <rFont val="Calibri"/>
        <family val="2"/>
        <charset val="238"/>
      </rPr>
      <t xml:space="preserve"> záruka 36 měsíců</t>
    </r>
  </si>
  <si>
    <r>
      <t xml:space="preserve">jednací židle se síťovaným opěradlem (černá síť na opěráku), čaloun na sedáku, </t>
    </r>
    <r>
      <rPr>
        <b/>
        <sz val="9"/>
        <color theme="1"/>
        <rFont val="Calibri"/>
        <family val="2"/>
      </rPr>
      <t xml:space="preserve">ocelový rám: chromovaný - C, černý - N, šedý - G (za jednotnou cenu) </t>
    </r>
    <r>
      <rPr>
        <sz val="9"/>
        <color theme="1"/>
        <rFont val="Calibri"/>
        <family val="2"/>
      </rPr>
      <t xml:space="preserve">stohovatelnost 5 kusů, </t>
    </r>
    <r>
      <rPr>
        <b/>
        <sz val="9"/>
        <color theme="1"/>
        <rFont val="Calibri"/>
        <family val="2"/>
        <charset val="238"/>
      </rPr>
      <t>nosnost 140 kg</t>
    </r>
    <r>
      <rPr>
        <sz val="9"/>
        <color theme="1"/>
        <rFont val="Calibri"/>
        <family val="2"/>
      </rPr>
      <t>, český výrobek,</t>
    </r>
    <r>
      <rPr>
        <b/>
        <sz val="9"/>
        <color theme="1"/>
        <rFont val="Calibri"/>
        <family val="2"/>
        <charset val="238"/>
      </rPr>
      <t xml:space="preserve"> záruka 24 měsíců</t>
    </r>
  </si>
  <si>
    <r>
      <t xml:space="preserve">jednací čalouněná židle, ocelový rám lakovaný </t>
    </r>
    <r>
      <rPr>
        <b/>
        <sz val="9"/>
        <color theme="1"/>
        <rFont val="Calibri"/>
        <family val="2"/>
      </rPr>
      <t>černě (N) nebo šedě (G)</t>
    </r>
    <r>
      <rPr>
        <sz val="9"/>
        <color theme="1"/>
        <rFont val="Calibri"/>
        <family val="2"/>
      </rPr>
      <t xml:space="preserve"> (profil ovál), stohovatelná (5 kusů), sedák se spodním plastovým krytem, </t>
    </r>
    <r>
      <rPr>
        <b/>
        <sz val="9"/>
        <color theme="1"/>
        <rFont val="Calibri"/>
        <family val="2"/>
        <charset val="238"/>
      </rPr>
      <t>nosnost 150 kg</t>
    </r>
    <r>
      <rPr>
        <sz val="9"/>
        <color theme="1"/>
        <rFont val="Calibri"/>
        <family val="2"/>
      </rPr>
      <t xml:space="preserve">, český výrobek, </t>
    </r>
    <r>
      <rPr>
        <b/>
        <sz val="9"/>
        <color theme="1"/>
        <rFont val="Calibri"/>
        <family val="2"/>
        <charset val="238"/>
      </rPr>
      <t>záruka 24 měsíců</t>
    </r>
  </si>
  <si>
    <r>
      <t xml:space="preserve">jednací čalouněná židle, chromovaný ocelový rám (profil ovál), stohovatelná (5 kusů), sedák se spodním plastovým krytem, </t>
    </r>
    <r>
      <rPr>
        <b/>
        <sz val="9"/>
        <color theme="1"/>
        <rFont val="Calibri"/>
        <family val="2"/>
        <charset val="238"/>
      </rPr>
      <t>nosnost 150 kg</t>
    </r>
    <r>
      <rPr>
        <sz val="9"/>
        <color theme="1"/>
        <rFont val="Calibri"/>
        <family val="2"/>
      </rPr>
      <t xml:space="preserve">, český výrobek, </t>
    </r>
    <r>
      <rPr>
        <b/>
        <sz val="9"/>
        <color theme="1"/>
        <rFont val="Calibri"/>
        <family val="2"/>
        <charset val="238"/>
      </rPr>
      <t>záruka 24 měsíců</t>
    </r>
  </si>
  <si>
    <r>
      <t xml:space="preserve">jednací židle, </t>
    </r>
    <r>
      <rPr>
        <b/>
        <sz val="9"/>
        <color theme="1"/>
        <rFont val="Calibri"/>
        <family val="2"/>
      </rPr>
      <t>černě (N)</t>
    </r>
    <r>
      <rPr>
        <sz val="9"/>
        <color theme="1"/>
        <rFont val="Calibri"/>
        <family val="2"/>
      </rPr>
      <t xml:space="preserve"> nebo </t>
    </r>
    <r>
      <rPr>
        <b/>
        <sz val="9"/>
        <color theme="1"/>
        <rFont val="Calibri"/>
        <family val="2"/>
      </rPr>
      <t>šedě (G)</t>
    </r>
    <r>
      <rPr>
        <sz val="9"/>
        <color theme="1"/>
        <rFont val="Calibri"/>
        <family val="2"/>
      </rPr>
      <t xml:space="preserve"> lakovaný ocelový  rám  (profil ovál), s plastovým sedákem a opěrákem v odstínech: P25 - červená, P26 - černá, P27 - tm. modrá, P28 - slonová kost, P29 - tm. šedá, P30 - vínová, stohovatelná (max. 10 kusů), </t>
    </r>
    <r>
      <rPr>
        <b/>
        <sz val="9"/>
        <color theme="1"/>
        <rFont val="Calibri"/>
        <family val="2"/>
        <charset val="238"/>
      </rPr>
      <t>nosnost 150 kg</t>
    </r>
    <r>
      <rPr>
        <sz val="9"/>
        <color theme="1"/>
        <rFont val="Calibri"/>
        <family val="2"/>
      </rPr>
      <t xml:space="preserve">,  český výrobek, </t>
    </r>
    <r>
      <rPr>
        <b/>
        <sz val="9"/>
        <color theme="1"/>
        <rFont val="Calibri"/>
        <family val="2"/>
        <charset val="238"/>
      </rPr>
      <t>záruka 24 měsíců</t>
    </r>
  </si>
  <si>
    <r>
      <t xml:space="preserve">jednací židle, chromovaný ocelový rám (profil ovál), s plastovým sedákem a opěrákem v odstínech: P25 - červená, P26 - černá, P27 - tm. modrá, P28 - slonová kost, P29 - tm. šedá, P30 - vínová, stohovatelná (max. 10 kusů), </t>
    </r>
    <r>
      <rPr>
        <b/>
        <sz val="9"/>
        <color theme="1"/>
        <rFont val="Calibri"/>
        <family val="2"/>
        <charset val="238"/>
      </rPr>
      <t>nosnost 150 kg</t>
    </r>
    <r>
      <rPr>
        <sz val="9"/>
        <color theme="1"/>
        <rFont val="Calibri"/>
        <family val="2"/>
      </rPr>
      <t xml:space="preserve">, český výrobek, </t>
    </r>
    <r>
      <rPr>
        <b/>
        <sz val="9"/>
        <color theme="1"/>
        <rFont val="Calibri"/>
        <family val="2"/>
        <charset val="238"/>
      </rPr>
      <t>záruka 24 měsíců</t>
    </r>
  </si>
  <si>
    <r>
      <t xml:space="preserve">jednací židle, </t>
    </r>
    <r>
      <rPr>
        <b/>
        <sz val="9"/>
        <color theme="1"/>
        <rFont val="Calibri"/>
        <family val="2"/>
      </rPr>
      <t xml:space="preserve">černě (N) </t>
    </r>
    <r>
      <rPr>
        <sz val="9"/>
        <color theme="1"/>
        <rFont val="Calibri"/>
        <family val="2"/>
      </rPr>
      <t xml:space="preserve">nebo </t>
    </r>
    <r>
      <rPr>
        <b/>
        <sz val="9"/>
        <color theme="1"/>
        <rFont val="Calibri"/>
        <family val="2"/>
      </rPr>
      <t xml:space="preserve">šedě (G) </t>
    </r>
    <r>
      <rPr>
        <sz val="9"/>
        <color theme="1"/>
        <rFont val="Calibri"/>
        <family val="2"/>
      </rPr>
      <t xml:space="preserve">lakovaný ocelový  rám (profil ovál), s plastovým sedákem a opěrákem v odstínech: P10 - černá, P13 - modrá, P15 - oranžová, P16 - zelená, stohovatelná (max. 10 kusů), </t>
    </r>
    <r>
      <rPr>
        <b/>
        <sz val="9"/>
        <color theme="1"/>
        <rFont val="Calibri"/>
        <family val="2"/>
        <charset val="238"/>
      </rPr>
      <t>nosnost 150 kg</t>
    </r>
    <r>
      <rPr>
        <sz val="9"/>
        <color theme="1"/>
        <rFont val="Calibri"/>
        <family val="2"/>
      </rPr>
      <t xml:space="preserve">, český výrobek, </t>
    </r>
    <r>
      <rPr>
        <b/>
        <sz val="9"/>
        <color theme="1"/>
        <rFont val="Calibri"/>
        <family val="2"/>
        <charset val="238"/>
      </rPr>
      <t>záruka 24 měsíců</t>
    </r>
  </si>
  <si>
    <r>
      <t xml:space="preserve">tradiční jednací židle opatřená nově síťovaným opěradlem (černá síť na opěráku), čaloun na sedáku, </t>
    </r>
    <r>
      <rPr>
        <b/>
        <sz val="9"/>
        <color theme="1"/>
        <rFont val="Calibri"/>
        <family val="2"/>
      </rPr>
      <t xml:space="preserve">černě (N) </t>
    </r>
    <r>
      <rPr>
        <sz val="9"/>
        <color theme="1"/>
        <rFont val="Calibri"/>
        <family val="2"/>
      </rPr>
      <t>nebo</t>
    </r>
    <r>
      <rPr>
        <b/>
        <sz val="9"/>
        <color theme="1"/>
        <rFont val="Calibri"/>
        <family val="2"/>
      </rPr>
      <t xml:space="preserve"> šedě (G) </t>
    </r>
    <r>
      <rPr>
        <sz val="9"/>
        <color theme="1"/>
        <rFont val="Calibri"/>
        <family val="2"/>
      </rPr>
      <t xml:space="preserve">lakovaný ocelový rám, stohovatelnost 5 kusů, </t>
    </r>
    <r>
      <rPr>
        <b/>
        <sz val="9"/>
        <color theme="1"/>
        <rFont val="Calibri"/>
        <family val="2"/>
        <charset val="238"/>
      </rPr>
      <t>nosnost 150 kg</t>
    </r>
    <r>
      <rPr>
        <sz val="9"/>
        <color theme="1"/>
        <rFont val="Calibri"/>
        <family val="2"/>
      </rPr>
      <t xml:space="preserve">, český výrobek, </t>
    </r>
    <r>
      <rPr>
        <b/>
        <sz val="9"/>
        <color theme="1"/>
        <rFont val="Calibri"/>
        <family val="2"/>
        <charset val="238"/>
      </rPr>
      <t>záruka 24 měsíců</t>
    </r>
  </si>
  <si>
    <r>
      <t xml:space="preserve">tradiční jednací židle opatřená nově síťovaným opěradlem (černá síť na opěráku), čaloun na sedáku, ocelový </t>
    </r>
    <r>
      <rPr>
        <b/>
        <sz val="9"/>
        <color theme="1"/>
        <rFont val="Calibri"/>
        <family val="2"/>
      </rPr>
      <t>chromovaný rám</t>
    </r>
    <r>
      <rPr>
        <sz val="9"/>
        <color theme="1"/>
        <rFont val="Calibri"/>
        <family val="2"/>
      </rPr>
      <t xml:space="preserve">, stohovatelnost 5 kusů, </t>
    </r>
    <r>
      <rPr>
        <b/>
        <sz val="9"/>
        <color theme="1"/>
        <rFont val="Calibri"/>
        <family val="2"/>
        <charset val="238"/>
      </rPr>
      <t>nosnost 150 kg</t>
    </r>
    <r>
      <rPr>
        <sz val="9"/>
        <color theme="1"/>
        <rFont val="Calibri"/>
        <family val="2"/>
      </rPr>
      <t xml:space="preserve">, český výrobek, </t>
    </r>
    <r>
      <rPr>
        <b/>
        <sz val="9"/>
        <color theme="1"/>
        <rFont val="Calibri"/>
        <family val="2"/>
        <charset val="238"/>
      </rPr>
      <t>záruka 24 měsíců</t>
    </r>
  </si>
  <si>
    <r>
      <t xml:space="preserve">jednací židle s bukovou lakovanou překližkou, ocelový rám oválného průřezu, stohovatelná (5 kusů), </t>
    </r>
    <r>
      <rPr>
        <b/>
        <sz val="9"/>
        <color theme="1"/>
        <rFont val="Calibri"/>
        <family val="2"/>
        <charset val="238"/>
      </rPr>
      <t>nosnost 150 kg</t>
    </r>
    <r>
      <rPr>
        <sz val="9"/>
        <color theme="1"/>
        <rFont val="Calibri"/>
        <family val="2"/>
      </rPr>
      <t xml:space="preserve">, český výrobek, </t>
    </r>
    <r>
      <rPr>
        <b/>
        <sz val="9"/>
        <color theme="1"/>
        <rFont val="Calibri"/>
        <family val="2"/>
        <charset val="238"/>
      </rPr>
      <t>záruka 24 měsíců</t>
    </r>
  </si>
  <si>
    <r>
      <t xml:space="preserve">pětimístná čalouněná lavice, </t>
    </r>
    <r>
      <rPr>
        <b/>
        <sz val="9"/>
        <color theme="1"/>
        <rFont val="Calibri"/>
        <family val="2"/>
      </rPr>
      <t>černý nebo šedý</t>
    </r>
    <r>
      <rPr>
        <sz val="9"/>
        <color theme="1"/>
        <rFont val="Calibri"/>
        <family val="2"/>
      </rPr>
      <t xml:space="preserve"> ocelový rám, kluzáky nastavitelné výškově, baleno do fólie,</t>
    </r>
    <r>
      <rPr>
        <b/>
        <sz val="9"/>
        <color theme="1"/>
        <rFont val="Calibri"/>
        <family val="2"/>
        <charset val="238"/>
      </rPr>
      <t xml:space="preserve"> nosnost 150 kg/1 místo</t>
    </r>
    <r>
      <rPr>
        <sz val="9"/>
        <color theme="1"/>
        <rFont val="Calibri"/>
        <family val="2"/>
      </rPr>
      <t>, český výrobek, záruka 24 měsíců</t>
    </r>
  </si>
  <si>
    <r>
      <t xml:space="preserve">pracovní otočná čalouněná židle </t>
    </r>
    <r>
      <rPr>
        <b/>
        <sz val="9"/>
        <color rgb="FF000000"/>
        <rFont val="Calibri"/>
        <family val="2"/>
        <charset val="238"/>
        <scheme val="minor"/>
      </rPr>
      <t>s plně antistatickými ESD účinky</t>
    </r>
    <r>
      <rPr>
        <sz val="9"/>
        <color rgb="FF000000"/>
        <rFont val="Calibri"/>
        <family val="2"/>
        <charset val="238"/>
        <scheme val="minor"/>
      </rPr>
      <t xml:space="preserve"> konstruovaná tak, aby odváděla statickou elektřinu z pracoviště s přítomností  elektronických komponentů a těkavých chemikálií, všechny součásti židle (včetně speciální látky a koleček) jsou vodivé, měřený odpor ˂ 0,1 MΩ, čalouněný sedák a opěrák do antistatické potahové látky, standardní odstín potahu - tmavě šedá (antracit), výškově nastavitelný opěrák mechanismem up-down s antistatickým zadním plastovým krytem, komfortní SYNchronní mechanismus s plynulým nastavením úhlu sedáku a opěráku, s několikanásobnou aretací zvolené pozice a s nastavením síly protiváhy,  chromovaný plynový píst pro nastavení výšky sedáku, ALU leštěná báze, ESD kolečka  Ø 60 mm s gumovou obručí univerzálně použitelná na všechny typy povrchů, </t>
    </r>
    <r>
      <rPr>
        <b/>
        <sz val="9"/>
        <color rgb="FF000000"/>
        <rFont val="Calibri"/>
        <family val="2"/>
        <charset val="238"/>
        <scheme val="minor"/>
      </rPr>
      <t>nosnost 150 kg</t>
    </r>
    <r>
      <rPr>
        <sz val="9"/>
        <color rgb="FF000000"/>
        <rFont val="Calibri"/>
        <family val="2"/>
        <charset val="238"/>
        <scheme val="minor"/>
      </rPr>
      <t xml:space="preserve">, český výrobek, </t>
    </r>
    <r>
      <rPr>
        <b/>
        <sz val="9"/>
        <color rgb="FF000000"/>
        <rFont val="Calibri"/>
        <family val="2"/>
        <charset val="238"/>
        <scheme val="minor"/>
      </rPr>
      <t>záruka 24 měsíců</t>
    </r>
  </si>
  <si>
    <r>
      <t xml:space="preserve">Pracovní otočný čalouněný </t>
    </r>
    <r>
      <rPr>
        <b/>
        <sz val="9"/>
        <color rgb="FF000000"/>
        <rFont val="Calibri"/>
        <family val="2"/>
        <charset val="238"/>
        <scheme val="minor"/>
      </rPr>
      <t>taburet s plně antistatickými ESD účinky</t>
    </r>
    <r>
      <rPr>
        <sz val="9"/>
        <color rgb="FF000000"/>
        <rFont val="Calibri"/>
        <family val="2"/>
        <charset val="238"/>
        <scheme val="minor"/>
      </rPr>
      <t xml:space="preserve"> konstruovaný tak, aby odváděl statickou elektřinu z pracoviště s přítomností  elektronických komponentů a těkavých chemikálií, všechny součásti židle (včetně speciální látky a koleček) jsou vodivé, měřený odpor ˂ 0,1 MΩ, čalouněný kruhový sedák do antistatické potahové látky, standardní odstín potahu - tmavě šedá (antracit), chromovaný plynový píst pro nastavení výšky sedáku, ocelová chromovaná báze, ESD kolečka Ø 50 mm s gumovou obručí univerzálně použitelná na všechny typy povrchů, </t>
    </r>
    <r>
      <rPr>
        <b/>
        <sz val="9"/>
        <color rgb="FF000000"/>
        <rFont val="Calibri"/>
        <family val="2"/>
        <charset val="238"/>
        <scheme val="minor"/>
      </rPr>
      <t>nosnost 150 kg,</t>
    </r>
    <r>
      <rPr>
        <sz val="9"/>
        <color rgb="FF000000"/>
        <rFont val="Calibri"/>
        <family val="2"/>
        <charset val="238"/>
        <scheme val="minor"/>
      </rPr>
      <t xml:space="preserve"> český výrobek, </t>
    </r>
    <r>
      <rPr>
        <b/>
        <sz val="9"/>
        <color rgb="FF000000"/>
        <rFont val="Calibri"/>
        <family val="2"/>
        <charset val="238"/>
        <scheme val="minor"/>
      </rPr>
      <t>záruka 24 měsíců</t>
    </r>
  </si>
  <si>
    <r>
      <t xml:space="preserve">Pracovní otočná </t>
    </r>
    <r>
      <rPr>
        <b/>
        <sz val="9"/>
        <color rgb="FF000000"/>
        <rFont val="Calibri"/>
        <family val="2"/>
        <charset val="238"/>
        <scheme val="minor"/>
      </rPr>
      <t>PU židle s plně antistatickými ESD účinky</t>
    </r>
    <r>
      <rPr>
        <sz val="9"/>
        <color rgb="FF000000"/>
        <rFont val="Calibri"/>
        <family val="2"/>
        <charset val="238"/>
        <scheme val="minor"/>
      </rPr>
      <t xml:space="preserve"> konstruovaná tak, aby odváděla statickou elektřinu z pracoviště s přítomností  elektronických komponentů a těkavých chemikálií, všechny součásti židle (včetně speciálního antistatického PU materiálu a koleček) jsou vodivé, měřený odpor ˂ 0,1 MΩ, polyuretanový černý sedák a opěrák, výškově nastavitelný opěrák s aretací, ASYNchronní mechanismus s možností nezávislého nastavení úhlu sedáku i opěráku a aretací v libovolných pozicích, chromovaný plynový píst pro nastavení výšky sedáku, ocelová chromovaná báze, ESD kolečka Ø 50 mm s gumovou obručí univerzálně použitelná na všechny typy povrchů, </t>
    </r>
    <r>
      <rPr>
        <b/>
        <sz val="9"/>
        <color rgb="FF000000"/>
        <rFont val="Calibri"/>
        <family val="2"/>
        <charset val="238"/>
        <scheme val="minor"/>
      </rPr>
      <t>nosnost 150 kg</t>
    </r>
    <r>
      <rPr>
        <sz val="9"/>
        <color rgb="FF000000"/>
        <rFont val="Calibri"/>
        <family val="2"/>
        <charset val="238"/>
        <scheme val="minor"/>
      </rPr>
      <t>, český výrobek,</t>
    </r>
    <r>
      <rPr>
        <b/>
        <sz val="9"/>
        <color rgb="FF000000"/>
        <rFont val="Calibri"/>
        <family val="2"/>
        <charset val="238"/>
        <scheme val="minor"/>
      </rPr>
      <t xml:space="preserve"> záruka 24 měsíců</t>
    </r>
  </si>
  <si>
    <t>ESD - antistatic PLUS</t>
  </si>
  <si>
    <r>
      <t xml:space="preserve">pracovní otočná čalouněná židle s antistatickými ESD účinky konstruovaná tak, aby odváděla statickou elektřinu z pracoviště s přítomností  elektronických komponentů a těkavých chemikálií, všechny součásti židle (včetně speciální látky a koleček) jsou vodivé, měřený odpor ˂ 0,1 MΩ, čalouněný sedák a opěrák do antistatické potahové látky, standardní odstín potahu - tmavě šedá (antracit), výškově nastavitelný opěrák s aretací, základní mechanismus MEK s možností nastavení úhlu opěráku a aretací v libovolné pozici, plynový píst pro nastavení výšky sedáku, ocelová chromovaná báze, ESD kolečka Ø 50 mm s gumovou obručí univerzálně použitelná na všechny typy povrchů, </t>
    </r>
    <r>
      <rPr>
        <b/>
        <sz val="9"/>
        <color rgb="FF000000"/>
        <rFont val="Calibri"/>
        <family val="2"/>
        <charset val="238"/>
        <scheme val="minor"/>
      </rPr>
      <t>nosnost 150 kg</t>
    </r>
    <r>
      <rPr>
        <sz val="9"/>
        <color rgb="FF000000"/>
        <rFont val="Calibri"/>
        <family val="2"/>
        <charset val="238"/>
        <scheme val="minor"/>
      </rPr>
      <t>, český výrobek,</t>
    </r>
    <r>
      <rPr>
        <b/>
        <sz val="9"/>
        <color rgb="FF000000"/>
        <rFont val="Calibri"/>
        <family val="2"/>
        <charset val="238"/>
        <scheme val="minor"/>
      </rPr>
      <t xml:space="preserve"> záruka 24 měsíců</t>
    </r>
  </si>
  <si>
    <r>
      <t xml:space="preserve">pracovní otočná čalouněná židle s antistatickými ESD účinky konstruovaná tak, aby odváděla statickou elektřinu z pracoviště s přítomností  elektronických komponentů a těkavých chemikálií, všechny součásti židle (včetně speciální látky a koleček) jsou vodivé, měřený odpor ˂ 0,1 MΩ, čalouněný sedák a opěrák do antistatické potahové látky, standardní odstín potahu - tmavě šedá (antracit), výškově nastavitelný opěrák s aretací, ASYNchronní mechanismus s možností nezávislého nastavení úhlu sedáku i opěráku a aretací v libovolných pozicích, plynový píst pro nastavení výšky sedáku, ocelová chromovaná báze, ESD kolečka Ø 50 mm s gumovou obručí univerzálně použitelná na všechny typy povrchů, </t>
    </r>
    <r>
      <rPr>
        <b/>
        <sz val="9"/>
        <color rgb="FF000000"/>
        <rFont val="Calibri"/>
        <family val="2"/>
        <charset val="238"/>
        <scheme val="minor"/>
      </rPr>
      <t>nosnost 150 kg</t>
    </r>
    <r>
      <rPr>
        <sz val="9"/>
        <color rgb="FF000000"/>
        <rFont val="Calibri"/>
        <family val="2"/>
        <charset val="238"/>
        <scheme val="minor"/>
      </rPr>
      <t xml:space="preserve">, český výrobek, </t>
    </r>
    <r>
      <rPr>
        <b/>
        <sz val="9"/>
        <color rgb="FF000000"/>
        <rFont val="Calibri"/>
        <family val="2"/>
        <charset val="238"/>
        <scheme val="minor"/>
      </rPr>
      <t>záruka 24 měsíců</t>
    </r>
  </si>
  <si>
    <r>
      <t xml:space="preserve">pracovní otočná čalouněná židle s antistatickými ESD účinky konstruovaná tak, aby odváděla statickou elektřinu z pracoviště s přítomností  elektronických komponentů a těkavých chemikálií, všechny součásti židle (včetně speciální látky a koleček) jsou vodivé, měřený odpor ˂ 0,1 MΩ, čalouněný sedák a opěrák do antistatické potahové látky, standardní odstín potahu - tmavě šedá (antracit), výškově nastavitelný opěrák mechanismem up-down, komfortní SYNchronní mechanismus s plynulým nastavením úhlu sedáku a opěráku, s několikanásobnou aretací zvolené pozice a s nastavením hloubky sedáku, plynový píst pro nastavení výšky sedáku, aluminiová leštěná báze, ESD kolečka Ø 60 mm s gumovou obručí univerzálně použitelná na všechny typy povrchů, </t>
    </r>
    <r>
      <rPr>
        <b/>
        <sz val="9"/>
        <color rgb="FF000000"/>
        <rFont val="Calibri"/>
        <family val="2"/>
        <charset val="238"/>
        <scheme val="minor"/>
      </rPr>
      <t>nosnost 150 kg</t>
    </r>
    <r>
      <rPr>
        <sz val="9"/>
        <color rgb="FF000000"/>
        <rFont val="Calibri"/>
        <family val="2"/>
        <charset val="238"/>
        <scheme val="minor"/>
      </rPr>
      <t xml:space="preserve">, český výrobek, </t>
    </r>
    <r>
      <rPr>
        <b/>
        <sz val="9"/>
        <color rgb="FF000000"/>
        <rFont val="Calibri"/>
        <family val="2"/>
        <charset val="238"/>
        <scheme val="minor"/>
      </rPr>
      <t>záruka 24 měsíců</t>
    </r>
  </si>
  <si>
    <r>
      <t xml:space="preserve">židle s lakovanou bukovou překližkou, určená pro školy, laboratoře a průmyslové provozy, pevný úhel opěráku, nastavitelná výška opěráku a hloubka sedáku, plynový píst, leštěná aluminiová báze, kolečka Ø 50 mm pro měkké podlahy, 4 barevné provedení sedáku a opěráku: 831 červená, 410 bílá, 480 světle šedá, 879 tmavě šedá, čalouněný sedák na poptávku, volitelný vysoký píst spolu s EXTEND v.n. (kruh na uložení nohou, posuvný po těle pístu), područky k modelu nelze montovat,  </t>
    </r>
    <r>
      <rPr>
        <b/>
        <sz val="9"/>
        <color theme="1"/>
        <rFont val="Calibri"/>
        <family val="2"/>
        <charset val="238"/>
      </rPr>
      <t>nosnost 130 kg</t>
    </r>
    <r>
      <rPr>
        <sz val="9"/>
        <color theme="1"/>
        <rFont val="Calibri"/>
        <family val="2"/>
      </rPr>
      <t xml:space="preserve">, český výrobek, </t>
    </r>
    <r>
      <rPr>
        <b/>
        <sz val="9"/>
        <color theme="1"/>
        <rFont val="Calibri"/>
        <family val="2"/>
        <charset val="238"/>
      </rPr>
      <t>záruka 36 měsíců</t>
    </r>
  </si>
  <si>
    <r>
      <t xml:space="preserve">pracovní židle s polyuretanovým sedákem a opěrákem, určená pro laboratoře, projekční kanceláře a průmyslové provozy, rám opěráku     s madlem pro snadnou manipulaci - odstín černý nebo šedý za příplatek,  sedák a opěrák v odstínu: černá, šedá, červená nebo modrá, pevný úhel sedáku a opěráku, plastová nebo aluminiová báze, kolečka Ø 60 mm nebo kluzáky, volitelný vysoký píst spolu s EXTEND v.n. (kruh na uložení nohou, posuvný po těle pístu), volitelné područky, </t>
    </r>
    <r>
      <rPr>
        <b/>
        <sz val="9"/>
        <color theme="1"/>
        <rFont val="Calibri"/>
        <family val="2"/>
        <charset val="238"/>
      </rPr>
      <t>nosnost 130 kg</t>
    </r>
    <r>
      <rPr>
        <sz val="9"/>
        <color theme="1"/>
        <rFont val="Calibri"/>
        <family val="2"/>
      </rPr>
      <t xml:space="preserve">, český výrobek, </t>
    </r>
    <r>
      <rPr>
        <b/>
        <sz val="9"/>
        <color theme="1"/>
        <rFont val="Calibri"/>
        <family val="2"/>
        <charset val="238"/>
      </rPr>
      <t>záruka 36 měsíců</t>
    </r>
  </si>
  <si>
    <r>
      <t xml:space="preserve">pracovní židle s plastovým sedákem a opěrákem, určená pro laboratoře, projekční kanceláře a průmyslové provozy, rám opěráku     s madlem pro snadnou manipulaci - odstín černý nebo šedý za příplatek,  plastový sedák a opěrák v odstínu: černá, šedá, červená nebo modrá, pevný úhel sedáku a opěráku, plastová nebo aluminiová báze, kolečka Ø 60 mm nebo kluzáky,  volitelný vysoký píst spolu s EXTEND v.n. (kruh na uložení nohou, posuvný po těle pístu), volitelné područky, </t>
    </r>
    <r>
      <rPr>
        <b/>
        <sz val="9"/>
        <color theme="1"/>
        <rFont val="Calibri"/>
        <family val="2"/>
        <charset val="238"/>
      </rPr>
      <t>nosnost 130 kg</t>
    </r>
    <r>
      <rPr>
        <sz val="9"/>
        <color theme="1"/>
        <rFont val="Calibri"/>
        <family val="2"/>
      </rPr>
      <t xml:space="preserve">, český výrobek, </t>
    </r>
    <r>
      <rPr>
        <b/>
        <sz val="9"/>
        <color theme="1"/>
        <rFont val="Calibri"/>
        <family val="2"/>
        <charset val="238"/>
      </rPr>
      <t>záruka 36 měsíců</t>
    </r>
  </si>
  <si>
    <t xml:space="preserve">Workshop </t>
  </si>
  <si>
    <r>
      <t xml:space="preserve">čalouněná pracovní židle konstruovaná pro pokladny nebo pracoviště s vyšší pracovní deskou, extra dlouhý plynový píst, kluzáky, nastavitelný úhel mezi sedákem a opěrákem, </t>
    </r>
    <r>
      <rPr>
        <b/>
        <sz val="9"/>
        <color theme="1"/>
        <rFont val="Calibri"/>
        <family val="2"/>
      </rPr>
      <t xml:space="preserve">není </t>
    </r>
    <r>
      <rPr>
        <sz val="9"/>
        <color theme="1"/>
        <rFont val="Calibri"/>
        <family val="2"/>
      </rPr>
      <t xml:space="preserve">vybavena opěrným kruhem - EXTEND v.n., </t>
    </r>
    <r>
      <rPr>
        <b/>
        <sz val="9"/>
        <color theme="1"/>
        <rFont val="Calibri"/>
        <family val="2"/>
        <charset val="238"/>
      </rPr>
      <t>nosnost 140 kg</t>
    </r>
    <r>
      <rPr>
        <sz val="9"/>
        <color theme="1"/>
        <rFont val="Calibri"/>
        <family val="2"/>
      </rPr>
      <t xml:space="preserve">, český výrobek, </t>
    </r>
    <r>
      <rPr>
        <b/>
        <sz val="9"/>
        <color theme="1"/>
        <rFont val="Calibri"/>
        <family val="2"/>
        <charset val="238"/>
      </rPr>
      <t>záruka 24 měsíců</t>
    </r>
  </si>
  <si>
    <r>
      <t>dílenská židle s bukovou překližkou, nastavitelný úhel opěráku, nastavitelná výška opěráku a hl. sedáku, plynový píst,</t>
    </r>
    <r>
      <rPr>
        <b/>
        <sz val="10"/>
        <color theme="1"/>
        <rFont val="Calibri"/>
        <family val="2"/>
        <charset val="238"/>
      </rPr>
      <t xml:space="preserve"> nosnost 130 kg (chrom 150 kg)</t>
    </r>
    <r>
      <rPr>
        <sz val="10"/>
        <color theme="1"/>
        <rFont val="Calibri"/>
        <family val="2"/>
        <charset val="238"/>
      </rPr>
      <t>,  český výrobek,</t>
    </r>
    <r>
      <rPr>
        <b/>
        <sz val="10"/>
        <color theme="1"/>
        <rFont val="Calibri"/>
        <family val="2"/>
        <charset val="238"/>
      </rPr>
      <t xml:space="preserve"> záruka 24 měsíců</t>
    </r>
  </si>
  <si>
    <r>
      <t xml:space="preserve">dílenská židle s bukovou překližkou, pevný úhel opěráku, nastavitelná výška opěráku a hl. sedáku, plynový píst, </t>
    </r>
    <r>
      <rPr>
        <b/>
        <sz val="10"/>
        <color theme="1"/>
        <rFont val="Calibri"/>
        <family val="2"/>
        <charset val="238"/>
      </rPr>
      <t>nosnost 130 kg (chrom 150 kg</t>
    </r>
    <r>
      <rPr>
        <sz val="10"/>
        <color theme="1"/>
        <rFont val="Calibri"/>
        <family val="2"/>
        <charset val="238"/>
      </rPr>
      <t>), český výrobek,</t>
    </r>
    <r>
      <rPr>
        <b/>
        <sz val="10"/>
        <color theme="1"/>
        <rFont val="Calibri"/>
        <family val="2"/>
        <charset val="238"/>
      </rPr>
      <t xml:space="preserve"> záruka 24 měsíců</t>
    </r>
  </si>
  <si>
    <r>
      <t xml:space="preserve">polyuretanový taburet o průměru 32 cm, plynový píst, </t>
    </r>
    <r>
      <rPr>
        <b/>
        <sz val="10"/>
        <color theme="1"/>
        <rFont val="Calibri"/>
        <family val="2"/>
        <charset val="238"/>
      </rPr>
      <t>nosnost 140 kg (chrom 150 kg)</t>
    </r>
    <r>
      <rPr>
        <sz val="10"/>
        <color theme="1"/>
        <rFont val="Calibri"/>
        <family val="2"/>
        <charset val="238"/>
      </rPr>
      <t>, český výrobek,</t>
    </r>
    <r>
      <rPr>
        <b/>
        <sz val="10"/>
        <color theme="1"/>
        <rFont val="Calibri"/>
        <family val="2"/>
        <charset val="238"/>
      </rPr>
      <t xml:space="preserve"> záruka 24 měsíců</t>
    </r>
  </si>
  <si>
    <r>
      <t xml:space="preserve">taburet z bukové překližky o průměru 35 cm, plynový píst, </t>
    </r>
    <r>
      <rPr>
        <b/>
        <sz val="10"/>
        <color theme="1"/>
        <rFont val="Calibri"/>
        <family val="2"/>
        <charset val="238"/>
      </rPr>
      <t>nosnost 140 kg (chrom 150 kg</t>
    </r>
    <r>
      <rPr>
        <sz val="10"/>
        <color theme="1"/>
        <rFont val="Calibri"/>
        <family val="2"/>
        <charset val="238"/>
      </rPr>
      <t>), český výrobek,</t>
    </r>
    <r>
      <rPr>
        <b/>
        <sz val="10"/>
        <color theme="1"/>
        <rFont val="Calibri"/>
        <family val="2"/>
        <charset val="238"/>
      </rPr>
      <t xml:space="preserve"> záruka 24 měsíců</t>
    </r>
  </si>
  <si>
    <r>
      <t xml:space="preserve">polyuretanový taburet ve tvaru sedla, plynový píst, </t>
    </r>
    <r>
      <rPr>
        <b/>
        <sz val="10"/>
        <color theme="1"/>
        <rFont val="Calibri"/>
        <family val="2"/>
        <charset val="238"/>
      </rPr>
      <t>nosnost 140 kg (chrom 150 kg)</t>
    </r>
    <r>
      <rPr>
        <sz val="10"/>
        <color theme="1"/>
        <rFont val="Calibri"/>
        <family val="2"/>
        <charset val="238"/>
      </rPr>
      <t>, český výrobek,</t>
    </r>
    <r>
      <rPr>
        <b/>
        <sz val="10"/>
        <color theme="1"/>
        <rFont val="Calibri"/>
        <family val="2"/>
        <charset val="238"/>
      </rPr>
      <t xml:space="preserve"> záruka 24 měsíců</t>
    </r>
  </si>
  <si>
    <r>
      <t xml:space="preserve">čalouněný taburet ve tvaru sedla, </t>
    </r>
    <r>
      <rPr>
        <b/>
        <sz val="10"/>
        <color theme="1"/>
        <rFont val="Calibri"/>
        <family val="2"/>
        <charset val="238"/>
      </rPr>
      <t>kategorie potahu BO, SK</t>
    </r>
    <r>
      <rPr>
        <sz val="10"/>
        <color theme="1"/>
        <rFont val="Calibri"/>
        <family val="2"/>
        <charset val="238"/>
      </rPr>
      <t xml:space="preserve">, plynový píst, naklápěcí mechanismus pro sedák na poptávku, </t>
    </r>
    <r>
      <rPr>
        <b/>
        <sz val="10"/>
        <color theme="1"/>
        <rFont val="Calibri"/>
        <family val="2"/>
        <charset val="238"/>
      </rPr>
      <t>nosnost 140 kg (chrom 150 kg)</t>
    </r>
    <r>
      <rPr>
        <sz val="10"/>
        <color theme="1"/>
        <rFont val="Calibri"/>
        <family val="2"/>
        <charset val="238"/>
      </rPr>
      <t>, český výrobek,</t>
    </r>
    <r>
      <rPr>
        <b/>
        <sz val="10"/>
        <color theme="1"/>
        <rFont val="Calibri"/>
        <family val="2"/>
        <charset val="238"/>
      </rPr>
      <t xml:space="preserve"> záruka 24 měsíců</t>
    </r>
  </si>
  <si>
    <r>
      <t xml:space="preserve">polyuretanový tvarovaný taburet, plynový píst, </t>
    </r>
    <r>
      <rPr>
        <b/>
        <sz val="10"/>
        <color theme="1"/>
        <rFont val="Calibri"/>
        <family val="2"/>
        <charset val="238"/>
      </rPr>
      <t>nosnost 140 kg (chrom 150 kg)</t>
    </r>
    <r>
      <rPr>
        <sz val="10"/>
        <color theme="1"/>
        <rFont val="Calibri"/>
        <family val="2"/>
        <charset val="238"/>
      </rPr>
      <t xml:space="preserve">, český výrobek, </t>
    </r>
    <r>
      <rPr>
        <b/>
        <sz val="10"/>
        <color theme="1"/>
        <rFont val="Calibri"/>
        <family val="2"/>
        <charset val="238"/>
      </rPr>
      <t>záruka 24 měsíců</t>
    </r>
  </si>
  <si>
    <t>kovový věšák s černými plastovými doplňky, záruka 24 měsíců</t>
  </si>
  <si>
    <r>
      <t xml:space="preserve">moderní kovový věšák s plastovými prvky, výklopné závěsné háčky, držák na deštníky, provedení </t>
    </r>
    <r>
      <rPr>
        <b/>
        <sz val="9"/>
        <color theme="1"/>
        <rFont val="Calibri"/>
        <family val="2"/>
      </rPr>
      <t>bílý nebo černý lak</t>
    </r>
    <r>
      <rPr>
        <sz val="9"/>
        <color theme="1"/>
        <rFont val="Calibri"/>
        <family val="2"/>
      </rPr>
      <t xml:space="preserve"> s černými, plastovými prvky, vyrobeno v EU, </t>
    </r>
    <r>
      <rPr>
        <b/>
        <sz val="9"/>
        <color theme="1"/>
        <rFont val="Calibri"/>
        <family val="2"/>
        <charset val="238"/>
      </rPr>
      <t>záruka 24 měsíců</t>
    </r>
  </si>
  <si>
    <r>
      <t>sypký ohnivzdorný polystyren k doplnění objemu sedacích pytlů, množství 1,0 Kg (přibližně 65 litrů), český výrobek,</t>
    </r>
    <r>
      <rPr>
        <b/>
        <sz val="9"/>
        <color theme="1"/>
        <rFont val="Calibri"/>
        <family val="2"/>
        <charset val="238"/>
      </rPr>
      <t xml:space="preserve"> záruka 24 měsíců</t>
    </r>
  </si>
  <si>
    <r>
      <t xml:space="preserve">plastový spojník určený ke spojování jednacích židlí do řad, pro spojení dvou židlí je zapotřebí dvou kusů, určeno pro oválný popřípadě elipsový průřez rámu o vnějším rozměru 15 x 30 mm, </t>
    </r>
    <r>
      <rPr>
        <b/>
        <sz val="9"/>
        <color theme="1"/>
        <rFont val="Calibri"/>
        <family val="2"/>
        <charset val="238"/>
      </rPr>
      <t>záruka 24 měsíců</t>
    </r>
  </si>
  <si>
    <r>
      <t xml:space="preserve">plastový spojník určený ke spojování jednacích židlí spodručkami do řady, pro spojení dvou židlí je zapotřebí dvou párů, určeno pro oválný popřípadě elipsový průřez rámu o vnějším rozměru 15 x 30 mm, </t>
    </r>
    <r>
      <rPr>
        <b/>
        <sz val="9"/>
        <color theme="1"/>
        <rFont val="Calibri"/>
        <family val="2"/>
        <charset val="238"/>
      </rPr>
      <t>záruka 24 měsíců</t>
    </r>
  </si>
  <si>
    <r>
      <t>opěrný chromovaný kruh výškově nastavitelný na tělese plynového pístu o Ø 50 mm, opatřený aretačním šroubem,</t>
    </r>
    <r>
      <rPr>
        <b/>
        <sz val="9"/>
        <color theme="1"/>
        <rFont val="Calibri"/>
        <family val="2"/>
        <charset val="238"/>
      </rPr>
      <t xml:space="preserve"> záruka 24 měsíců</t>
    </r>
  </si>
  <si>
    <r>
      <t xml:space="preserve">nástavec s kruhem na uložení nohou s pevnou výškou, </t>
    </r>
    <r>
      <rPr>
        <b/>
        <sz val="9"/>
        <color theme="1"/>
        <rFont val="Calibri"/>
        <family val="2"/>
        <charset val="238"/>
      </rPr>
      <t>záruka 24 měsíců</t>
    </r>
  </si>
  <si>
    <t>Doplňky</t>
  </si>
  <si>
    <t xml:space="preserve">Područky </t>
  </si>
  <si>
    <t>Područky</t>
  </si>
  <si>
    <t>Tampa</t>
  </si>
  <si>
    <t>8100 Vertika XXL</t>
  </si>
  <si>
    <t>1824 Lei XXL</t>
  </si>
  <si>
    <t>RUBEN ALL MESH</t>
  </si>
  <si>
    <t>křeslo s vysokým opěrákem, výškově nastavitelné na chromovaném pístu, ocelový rám sedáku, nosná část, područky a báze z leštěného hliníku, kolečka s chromovaným krytím, nosnost 150 kg, český výrobek, záruka 60 měsíců</t>
  </si>
  <si>
    <t>1824 Lei XXL + BR06</t>
  </si>
  <si>
    <t>8400 Markus</t>
  </si>
  <si>
    <t>8100 Vertika XXL + BR06</t>
  </si>
  <si>
    <t>1680 SYN-K Sinko GUM.KOL</t>
  </si>
  <si>
    <t xml:space="preserve">EXTEND v. n. </t>
  </si>
  <si>
    <t>Komponenty</t>
  </si>
  <si>
    <t> EDGE celočalouněná</t>
  </si>
  <si>
    <t>AR 08 4D</t>
  </si>
  <si>
    <t>AR 08 C 4D</t>
  </si>
  <si>
    <t>strana 30</t>
  </si>
  <si>
    <t>strana 48</t>
  </si>
  <si>
    <r>
      <t>24 HR intensive use -</t>
    </r>
    <r>
      <rPr>
        <b/>
        <sz val="16"/>
        <color rgb="FFFF0000"/>
        <rFont val="Calibri"/>
        <family val="2"/>
      </rPr>
      <t xml:space="preserve"> HD</t>
    </r>
    <r>
      <rPr>
        <b/>
        <sz val="16"/>
        <color rgb="FFFFFFFF"/>
        <rFont val="Calibri"/>
        <family val="2"/>
      </rPr>
      <t xml:space="preserve"> - Heavy Duty</t>
    </r>
  </si>
  <si>
    <r>
      <t xml:space="preserve">ESD - antistatické </t>
    </r>
    <r>
      <rPr>
        <b/>
        <sz val="16"/>
        <color rgb="FFFF0000"/>
        <rFont val="Calibri"/>
        <family val="2"/>
      </rPr>
      <t xml:space="preserve"> PLUS </t>
    </r>
  </si>
  <si>
    <t xml:space="preserve">ESD - antistatické STANDARD </t>
  </si>
  <si>
    <r>
      <t xml:space="preserve">jednací židle na otočném čepu včetně područek, volba rozsahu čalounění,  plastový korpus v odstínech: </t>
    </r>
    <r>
      <rPr>
        <b/>
        <sz val="9"/>
        <rFont val="Calibri"/>
        <family val="2"/>
      </rPr>
      <t>bílá, béžová RAL 1019, černá RAL 9017, cihlově červená PANT. 17-1532 - R.MATTONE, modrá 5009, šedá RAL 7011, žlutá PANT. 17-0839-GIALLO - SENAPE zelená PANT. 17-6212 - V.SALVIA</t>
    </r>
    <r>
      <rPr>
        <sz val="9"/>
        <rFont val="Calibri"/>
        <family val="2"/>
      </rPr>
      <t xml:space="preserve">, ocelový rám chromovaný, </t>
    </r>
    <r>
      <rPr>
        <b/>
        <sz val="9"/>
        <rFont val="Calibri"/>
        <family val="2"/>
        <charset val="238"/>
      </rPr>
      <t>nosnost 140 kg</t>
    </r>
    <r>
      <rPr>
        <sz val="9"/>
        <rFont val="Calibri"/>
        <family val="2"/>
      </rPr>
      <t>, český výrobek,</t>
    </r>
    <r>
      <rPr>
        <b/>
        <sz val="9"/>
        <rFont val="Calibri"/>
        <family val="2"/>
        <charset val="238"/>
      </rPr>
      <t xml:space="preserve"> záruka 36 měsíců</t>
    </r>
  </si>
  <si>
    <r>
      <t xml:space="preserve">jednací židle včetně područek, volba rozsahu čalounění,  plastový korpus v odstínech: </t>
    </r>
    <r>
      <rPr>
        <b/>
        <sz val="9"/>
        <rFont val="Calibri"/>
        <family val="2"/>
      </rPr>
      <t>bílá, béžová RAL 1019, černá RAL 9017, cihlově červená PANT. 17-1532 - R.MATTONE, modrá 5009, šedá RAL 7011, žlutá PANT. 17-0839-GIALLO - SENAPE, zelená PANT. 17-6212 - V.SALVIA,</t>
    </r>
    <r>
      <rPr>
        <sz val="9"/>
        <rFont val="Calibri"/>
        <family val="2"/>
      </rPr>
      <t xml:space="preserve"> ocelový ližinový rám chromovaný, stohovatelnost 5 ks, </t>
    </r>
    <r>
      <rPr>
        <b/>
        <sz val="9"/>
        <rFont val="Calibri"/>
        <family val="2"/>
        <charset val="238"/>
      </rPr>
      <t>nosnost 140 kg</t>
    </r>
    <r>
      <rPr>
        <sz val="9"/>
        <rFont val="Calibri"/>
        <family val="2"/>
      </rPr>
      <t xml:space="preserve">, český výrobek, </t>
    </r>
    <r>
      <rPr>
        <b/>
        <sz val="9"/>
        <rFont val="Calibri"/>
        <family val="2"/>
        <charset val="238"/>
      </rPr>
      <t>záruka 36 měsíců</t>
    </r>
  </si>
  <si>
    <t>příplatek za PDH</t>
  </si>
  <si>
    <t>šířka (s podr. AR11)</t>
  </si>
  <si>
    <t>112,5-119,5</t>
  </si>
  <si>
    <t>40,5-47,5</t>
  </si>
  <si>
    <t>výškově nastavitelné područky AR40</t>
  </si>
  <si>
    <t>prostorově nastavitelné 4D područky AR12</t>
  </si>
  <si>
    <t>výškově nastavitelné područky BR 16</t>
  </si>
  <si>
    <t>AR 12 4D</t>
  </si>
  <si>
    <t>PANTHER ASYN C antistatic (ESD)      STANDARD</t>
  </si>
  <si>
    <t>1870 SYN MOTION ALU antistatic (ESD)     STANDARD</t>
  </si>
  <si>
    <t>1380 SYN C antistatic (ESD)      STANDARD</t>
  </si>
  <si>
    <t>ESD - antistatic STADNARD</t>
  </si>
  <si>
    <t>příplatek za píst dlouhý 1252 (zdvih 270 mm)</t>
  </si>
  <si>
    <t>Varianta s vysokým pístem (1252)  je v základním a doporučeném provedením s kluzáky</t>
  </si>
  <si>
    <t xml:space="preserve">příplatek za výškově stavitelný kruh 1806 </t>
  </si>
  <si>
    <t>příplatek za píst dlouhý, chromový 1253 (zdvih 270 mm)</t>
  </si>
  <si>
    <r>
      <t xml:space="preserve">křeslo se středně vysokým opěrákem a podhlavníkem, synchronní mechanismus s čtyřnásobnou aretací, automatickým nastavením síly protiváhy a nastavením hloubky sedáku, moderní kvadratický tvar čalounění respektující současně ergonomická zakřivení, výškově nastavitelné područky se čtyřmi funkčními nastaveními (AR12), kolečka Ø 60 mm pro měkké podlahy, ALU leštěná báze, prošívané čalounění, </t>
    </r>
    <r>
      <rPr>
        <b/>
        <sz val="9"/>
        <color theme="1"/>
        <rFont val="Calibri"/>
        <family val="2"/>
        <charset val="238"/>
      </rPr>
      <t>nosnost 160 kg</t>
    </r>
    <r>
      <rPr>
        <sz val="9"/>
        <color theme="1"/>
        <rFont val="Calibri"/>
        <family val="2"/>
      </rPr>
      <t xml:space="preserve">, český výrobek, </t>
    </r>
    <r>
      <rPr>
        <b/>
        <sz val="9"/>
        <color theme="1"/>
        <rFont val="Calibri"/>
        <family val="2"/>
        <charset val="238"/>
      </rPr>
      <t>záruka 60 měsíců</t>
    </r>
  </si>
  <si>
    <r>
      <t xml:space="preserve">křeslo se středně vysokým opěrákem, synchronní mechanismus s čtyřnásobnou aretací, automatickým nastavením síly protiváhy a nastavením hloubky sedáku, moderní kvadratický tvar čalounění respektující současně ergonomická zakřivení, výškově nastavitelné područky se čtyřmi funkčními nastaveními (AR12), kolečka Ø  60 mm pro měkké podlahy, ALU leštěná báze, prošívané čalounění, </t>
    </r>
    <r>
      <rPr>
        <b/>
        <sz val="9"/>
        <color theme="1"/>
        <rFont val="Calibri"/>
        <family val="2"/>
        <charset val="238"/>
      </rPr>
      <t>nosnost 160 kg</t>
    </r>
    <r>
      <rPr>
        <sz val="9"/>
        <color theme="1"/>
        <rFont val="Calibri"/>
        <family val="2"/>
      </rPr>
      <t>, český výrobek,</t>
    </r>
    <r>
      <rPr>
        <b/>
        <sz val="9"/>
        <color theme="1"/>
        <rFont val="Calibri"/>
        <family val="2"/>
        <charset val="238"/>
      </rPr>
      <t xml:space="preserve"> záruka 60 měsíců</t>
    </r>
  </si>
  <si>
    <r>
      <t xml:space="preserve">extra vysoký opěrák, ergonomické tvarování sedáku a opěráku, </t>
    </r>
    <r>
      <rPr>
        <b/>
        <sz val="9"/>
        <color theme="1"/>
        <rFont val="Calibri"/>
        <family val="2"/>
      </rPr>
      <t xml:space="preserve">čalounění ze studené pěny, </t>
    </r>
    <r>
      <rPr>
        <sz val="9"/>
        <color theme="1"/>
        <rFont val="Calibri"/>
        <family val="2"/>
      </rPr>
      <t xml:space="preserve">vyráběné vstřikováním do formy zaručující vysokou životnost a tvarovou stálost, synchronní mechanismus s nastavením síly protiváhy, </t>
    </r>
    <r>
      <rPr>
        <b/>
        <sz val="9"/>
        <color theme="1"/>
        <rFont val="Calibri"/>
        <family val="2"/>
      </rPr>
      <t>ALU leštěná báze</t>
    </r>
    <r>
      <rPr>
        <sz val="9"/>
        <color theme="1"/>
        <rFont val="Calibri"/>
        <family val="2"/>
      </rPr>
      <t xml:space="preserve">, kolečka s gumovou obručí Ø 50 mm pro všechny typy podlah, výškově nastavitelné područky se třemi funkčními nastaveními (AR08 C), </t>
    </r>
    <r>
      <rPr>
        <b/>
        <sz val="9"/>
        <color theme="1"/>
        <rFont val="Calibri"/>
        <family val="2"/>
        <charset val="238"/>
      </rPr>
      <t>nosnost 160 kg</t>
    </r>
    <r>
      <rPr>
        <sz val="9"/>
        <color theme="1"/>
        <rFont val="Calibri"/>
        <family val="2"/>
      </rPr>
      <t xml:space="preserve">, český výrobek, </t>
    </r>
    <r>
      <rPr>
        <b/>
        <sz val="9"/>
        <color theme="1"/>
        <rFont val="Calibri"/>
        <family val="2"/>
        <charset val="238"/>
      </rPr>
      <t>záruka 60 měsíců</t>
    </r>
  </si>
  <si>
    <r>
      <t xml:space="preserve">sředně vysoký opěrák, ergonomické tvarování sedáku a opěráku, čalounění ze studené pěny, vyráběné vstřikováním do formy zaručující vysokou životnost a tvarovou stálost, synchronní mechanismus s nastavením síly protiváhy, ALU leštěná báze, kolečka s gumovou obručí Ø 50 mm pro všechny typy podlah, výškově nastavitelné područky se třemi funkčními nastaveními (AR08 C), </t>
    </r>
    <r>
      <rPr>
        <b/>
        <sz val="9"/>
        <color theme="1"/>
        <rFont val="Calibri"/>
        <family val="2"/>
        <charset val="238"/>
      </rPr>
      <t>nosnost 160 kg</t>
    </r>
    <r>
      <rPr>
        <sz val="9"/>
        <color theme="1"/>
        <rFont val="Calibri"/>
        <family val="2"/>
      </rPr>
      <t xml:space="preserve">, český výrobek, </t>
    </r>
    <r>
      <rPr>
        <b/>
        <sz val="9"/>
        <color theme="1"/>
        <rFont val="Calibri"/>
        <family val="2"/>
        <charset val="238"/>
      </rPr>
      <t>záruka 60 měsíců</t>
    </r>
  </si>
  <si>
    <t>1824 Lei + BR06</t>
  </si>
  <si>
    <t>8100 Vertika + AR12</t>
  </si>
  <si>
    <t>8150 Vertika PDH + AR12</t>
  </si>
  <si>
    <t>8150 Vertika + AR12</t>
  </si>
  <si>
    <t>FOUR</t>
  </si>
  <si>
    <r>
      <t xml:space="preserve">extra vysoký opěrák, ergonomické tvarování sedáku a opěráku, čalounění ze studené pěny, synchronní mechanismus ZEP s nastavením síly protiváhy, ALU leštěný kříž, kolečka Ø 50 mm s gumovou obručí pro všechny typy podlah, výškově nastavitelné područky s měkkou dotykovou plochou, 2 rozměry hloubky sedáku, </t>
    </r>
    <r>
      <rPr>
        <b/>
        <sz val="9"/>
        <color theme="1"/>
        <rFont val="Calibri"/>
        <family val="2"/>
        <charset val="238"/>
      </rPr>
      <t>nosnost 150 kg</t>
    </r>
    <r>
      <rPr>
        <sz val="9"/>
        <color theme="1"/>
        <rFont val="Calibri"/>
        <family val="2"/>
      </rPr>
      <t xml:space="preserve">, český výrobek, </t>
    </r>
    <r>
      <rPr>
        <b/>
        <sz val="9"/>
        <color theme="1"/>
        <rFont val="Calibri"/>
        <family val="2"/>
        <charset val="238"/>
      </rPr>
      <t>záruka 36 měsíců</t>
    </r>
  </si>
  <si>
    <t>Skai, Bloom, Meditap, Pelle</t>
  </si>
  <si>
    <t>rozměry vešáku v cm</t>
  </si>
  <si>
    <t>Údržba čalounu se provádí v případě látkového potahu šampónováním, v případě kůže, koženky setřením nečistot vlhkým hadrem s mýdlovou vodou. Při použití přípravku na údržbu čalounu nebo kůže, je nutné vždy dodržet návod na jeho použití. Za vzniklé škody nenese výrobce odpovědnost.</t>
  </si>
  <si>
    <r>
      <t>gramáž/m</t>
    </r>
    <r>
      <rPr>
        <b/>
        <i/>
        <vertAlign val="superscript"/>
        <sz val="12"/>
        <rFont val="Calibri"/>
        <family val="2"/>
      </rPr>
      <t>2</t>
    </r>
  </si>
  <si>
    <t>kategorie</t>
  </si>
  <si>
    <t>550 ± 5%</t>
  </si>
  <si>
    <t>250 ± 5%</t>
  </si>
  <si>
    <t xml:space="preserve">Cura </t>
  </si>
  <si>
    <t>98% recyklovaný polyester, 2% polyester</t>
  </si>
  <si>
    <t>97% PES, 3% NY</t>
  </si>
  <si>
    <r>
      <t>100% Xtreme FR</t>
    </r>
    <r>
      <rPr>
        <vertAlign val="superscript"/>
        <sz val="11"/>
        <rFont val="Calibri"/>
        <family val="2"/>
      </rPr>
      <t>®</t>
    </r>
    <r>
      <rPr>
        <sz val="11"/>
        <rFont val="Calibri"/>
        <family val="2"/>
      </rPr>
      <t>, ohnivzdornost M1</t>
    </r>
  </si>
  <si>
    <t xml:space="preserve">Objednávka Kupujícího musí obsahovat minimálně tyto náležitosti: 
a) specifikaci Kupujícího a Prodávajícího
b) jednoznačnou specifikaci zboží a jeho množství
c) místo dodání, pokud se liší od sídla Kupujícího
d) termín dodání
Prodávající potvrdí objednávku písemně do 48 hodin od jejího doručení. V případě odlišností platí údaje v potvrzení objednávky, která je současně smlouvou. Zrušení nebo změnu objednávky je možné provést do 3 pracovních dnů. Po tomto termínu je Prodávající oprávněn požadovat stornopoplatek do výše 50% z ceny zboží. 
Prodávající má právo do okamžiku expedice zboží obnovit jednání o ceně zakázky. Po dobu trvání obnoveného jednání neběží dodací lhůta. Nedohodnou-li se Kupující a Prodávající na změně ceny, a to ani do 5 pracovních dnů od obnovení jednání, má Prodávající právo od smlouvy odstoupit, čímž se smlouva (objednávka) od počátku zruší. Dohodnou-li se, zašle Prodávající Kupujícímu nové potvrzení objednávky. Tím je potvrzena změna objednávky (smlouvy) a obnovuje se běh dodací lhůty. Dodá-li Prodávající zboží za novou cenu bez předchozí dohody a Kupující jej přijme, je uzavřena dohoda o nové ceně objednávky. </t>
  </si>
  <si>
    <r>
      <t xml:space="preserve">Židle a křesla jsou určena k sezení v jednosměnném provozu v běžném kancelářském prostředí. Záruční lhůta je platná výhradně u tohoto druhu použití.  </t>
    </r>
    <r>
      <rPr>
        <b/>
        <sz val="12"/>
        <color theme="1"/>
        <rFont val="Calibri"/>
        <family val="2"/>
      </rPr>
      <t xml:space="preserve">Na veškeré potahové látky je záruka 24 měsíců. </t>
    </r>
    <r>
      <rPr>
        <sz val="12"/>
        <color theme="1"/>
        <rFont val="Calibri"/>
        <family val="2"/>
      </rPr>
      <t xml:space="preserve">Prodloužená záruka je na potahy: kategorie </t>
    </r>
    <r>
      <rPr>
        <b/>
        <sz val="12"/>
        <color theme="1"/>
        <rFont val="Calibri"/>
        <family val="2"/>
      </rPr>
      <t>X</t>
    </r>
    <r>
      <rPr>
        <sz val="12"/>
        <color theme="1"/>
        <rFont val="Calibri"/>
        <family val="2"/>
      </rPr>
      <t xml:space="preserve"> </t>
    </r>
    <r>
      <rPr>
        <b/>
        <sz val="12"/>
        <color theme="1"/>
        <rFont val="Calibri"/>
        <family val="2"/>
      </rPr>
      <t>10 let, kat. BN, CU, F, W 60 měsíců</t>
    </r>
    <r>
      <rPr>
        <sz val="12"/>
        <color theme="1"/>
        <rFont val="Calibri"/>
        <family val="2"/>
      </rPr>
      <t>. Během platnosti záruky výrobce nahradí bezplatně všechny části, které byly poškozeny vadou materiálu nebo zásluhou chyby při výrobě. Výrobce v těchto případech nahrazuje vadné části nikoliv celé židle. Záruka se nevztahuje na škody způsobené:</t>
    </r>
  </si>
  <si>
    <r>
      <t xml:space="preserve">kancelářská židle s černou síťovinou na opěráku a bederní výztuhou, čalouněný sedák a podhlavník, třípákový synchronní mechanismus s automatickým nastavením síly protiváhy, čtyřnásobnou aretací a posuvem hloubky sedáku, plastová nebo ALU leštěná báze, </t>
    </r>
    <r>
      <rPr>
        <b/>
        <sz val="9"/>
        <color theme="1"/>
        <rFont val="Calibri"/>
        <family val="2"/>
      </rPr>
      <t>nosnost 150 kg</t>
    </r>
    <r>
      <rPr>
        <sz val="9"/>
        <color theme="1"/>
        <rFont val="Calibri"/>
        <family val="2"/>
      </rPr>
      <t xml:space="preserve">, český výrobek, </t>
    </r>
    <r>
      <rPr>
        <b/>
        <sz val="9"/>
        <color theme="1"/>
        <rFont val="Calibri"/>
        <family val="2"/>
      </rPr>
      <t>záruka 60 měsíců</t>
    </r>
  </si>
  <si>
    <r>
      <t xml:space="preserve">kancelářská židle s černou síťovinou na opěráku a bederní výztuhou, čalouněný sedák, třípákový synchronní mechanismus s automatickým nastavením síly protiváhy, čtyřnásobnou aretací a posuvem hloubky sedáku, plastová nebo ALU leštěná báze, </t>
    </r>
    <r>
      <rPr>
        <b/>
        <sz val="9"/>
        <color theme="1"/>
        <rFont val="Calibri"/>
        <family val="2"/>
      </rPr>
      <t>nosnost 150 kg</t>
    </r>
    <r>
      <rPr>
        <sz val="9"/>
        <color theme="1"/>
        <rFont val="Calibri"/>
        <family val="2"/>
      </rPr>
      <t xml:space="preserve">, český výrobek, </t>
    </r>
    <r>
      <rPr>
        <b/>
        <sz val="9"/>
        <color theme="1"/>
        <rFont val="Calibri"/>
        <family val="2"/>
      </rPr>
      <t>záruka 60 měsíců</t>
    </r>
  </si>
  <si>
    <r>
      <t xml:space="preserve">židle se sítí černé barvy na opěradle a podhlavníku, multifunkční bederní opora, nastavení výšky opěráku "up-down", synchronní mechanismus s aretací ve 4 pozicích a nastavením síly protiváhy, sedák ze studené pěny, mechanismus k nastavení hloubky sedáku (0-50 mm), 2D výškově nastavitelné područky s měkkou dotykovou plochou nastavitelnou podélně a úhlově,  kolečka Ø 60 mm použitelná pro všechny povrchy, plastová báze Ø 700 mm, píst pro vyšší zátěž, </t>
    </r>
    <r>
      <rPr>
        <b/>
        <sz val="9"/>
        <color theme="1"/>
        <rFont val="Calibri"/>
        <family val="2"/>
      </rPr>
      <t>nosnost 150 kg</t>
    </r>
    <r>
      <rPr>
        <sz val="9"/>
        <color theme="1"/>
        <rFont val="Calibri"/>
        <family val="2"/>
      </rPr>
      <t xml:space="preserve">, český výrobek, </t>
    </r>
    <r>
      <rPr>
        <b/>
        <sz val="9"/>
        <color theme="1"/>
        <rFont val="Calibri"/>
        <family val="2"/>
      </rPr>
      <t>záruka 36 měsíců</t>
    </r>
  </si>
  <si>
    <t>Epic Conference White</t>
  </si>
  <si>
    <t>P03-černá</t>
  </si>
  <si>
    <t>příplatek za barevnou kůži (P04,P05,P06,P07,P08)</t>
  </si>
  <si>
    <r>
      <t xml:space="preserve">celočalouněná židle s podhlavníkem s výškově nastavitelnou bederní výztuhou, nastavení výšky opěráku se systémem up-down, synchronní mechanismus s několikanásobnou aretací a nastavením síly protiváhy, chromovaná ocelová báze, kolečka Ø 60 mm univerzálně použitelná pro všechny povrchy, mechanismus SL k nastavení hloubky sedáku, výškově nastavitelné područky s měkkou dotykovou plochou, </t>
    </r>
    <r>
      <rPr>
        <b/>
        <sz val="9"/>
        <color theme="1"/>
        <rFont val="Calibri"/>
        <family val="2"/>
        <charset val="238"/>
      </rPr>
      <t>tmavě šedý potah</t>
    </r>
    <r>
      <rPr>
        <sz val="9"/>
        <color theme="1"/>
        <rFont val="Calibri"/>
        <family val="2"/>
      </rPr>
      <t xml:space="preserve"> na sedáku a opěráku, </t>
    </r>
    <r>
      <rPr>
        <b/>
        <sz val="9"/>
        <color theme="1"/>
        <rFont val="Calibri"/>
        <family val="2"/>
        <charset val="238"/>
      </rPr>
      <t>nosnost 130 kg</t>
    </r>
    <r>
      <rPr>
        <sz val="9"/>
        <color theme="1"/>
        <rFont val="Calibri"/>
        <family val="2"/>
      </rPr>
      <t xml:space="preserve">, </t>
    </r>
    <r>
      <rPr>
        <b/>
        <sz val="9"/>
        <color theme="1"/>
        <rFont val="Calibri"/>
        <family val="2"/>
        <charset val="238"/>
      </rPr>
      <t>záruka 36 měsíců</t>
    </r>
  </si>
  <si>
    <t>sedák a  opěrák látka</t>
  </si>
  <si>
    <r>
      <t xml:space="preserve">křeslo s vysokým opěrákem, synchronní mechanismus s čtyřnásobnou aretací, automatickým nastavením síly protiváhy a nastavením hloubky sedáku, moderní kvadratický tvar čalounění respektující současně ergonomická zakřivení, výškově nastavitelné područky se čtyřmi funkčními nastaveními (AR12), kolečka s průměrem 60 mm pro měkké podlahy, ALU leštěná báze, prošívané čalounění, </t>
    </r>
    <r>
      <rPr>
        <b/>
        <sz val="9"/>
        <color theme="1"/>
        <rFont val="Calibri"/>
        <family val="2"/>
        <charset val="238"/>
      </rPr>
      <t>nosnost 160 kg</t>
    </r>
    <r>
      <rPr>
        <sz val="9"/>
        <color theme="1"/>
        <rFont val="Calibri"/>
        <family val="2"/>
      </rPr>
      <t xml:space="preserve">, český výrobek, </t>
    </r>
    <r>
      <rPr>
        <b/>
        <sz val="9"/>
        <color theme="1"/>
        <rFont val="Calibri"/>
        <family val="2"/>
        <charset val="238"/>
      </rPr>
      <t>záruka 60 měsíců</t>
    </r>
  </si>
  <si>
    <r>
      <t xml:space="preserve">čalouněná židle, synchronní mechanismus s čtyřnásobnou aretací, automatickým nastavením síly protiváhy a nastavením hloubky sedáku, výškové nastavení opěráku mechanismem up-down, moderní plastová pyramidová báze,  nový pohodlnější sedák z vrstvené PU pěny,  možnost bederní regulovatelné opěrky LAS, volitelné područky, kolečka Ø 60 mm pro měkké podlahy, </t>
    </r>
    <r>
      <rPr>
        <b/>
        <sz val="9"/>
        <color theme="1"/>
        <rFont val="Calibri"/>
        <family val="2"/>
        <charset val="238"/>
      </rPr>
      <t>nosnost 150 kg</t>
    </r>
    <r>
      <rPr>
        <sz val="9"/>
        <color theme="1"/>
        <rFont val="Calibri"/>
        <family val="2"/>
      </rPr>
      <t xml:space="preserve">, český výrobek, </t>
    </r>
    <r>
      <rPr>
        <b/>
        <sz val="9"/>
        <color theme="1"/>
        <rFont val="Calibri"/>
        <family val="2"/>
        <charset val="238"/>
      </rPr>
      <t>záruka 60 měsíců</t>
    </r>
  </si>
  <si>
    <r>
      <t xml:space="preserve">čalouněná židle, synchronní mechanismus s čtyřnásobnou aretací, automatickým nastavením síly protiváhy a nastavením hloubky sedáku, výškové nastavení opěráku mechanismem up-down, ALU pyramidová báze, nový pohodlnější sedák z vrstvené PU pěny,  možnost bederní regulovatelné opěrky LAS, volitelné područky, kolečka Ø 60 mm pro měkké podlahy, </t>
    </r>
    <r>
      <rPr>
        <b/>
        <sz val="9"/>
        <color theme="1"/>
        <rFont val="Calibri"/>
        <family val="2"/>
        <charset val="238"/>
      </rPr>
      <t>nosnost 150 kg</t>
    </r>
    <r>
      <rPr>
        <sz val="9"/>
        <color theme="1"/>
        <rFont val="Calibri"/>
        <family val="2"/>
      </rPr>
      <t xml:space="preserve">, český výrobek, </t>
    </r>
    <r>
      <rPr>
        <b/>
        <sz val="9"/>
        <color theme="1"/>
        <rFont val="Calibri"/>
        <family val="2"/>
        <charset val="238"/>
      </rPr>
      <t>záruka 60 měsíců</t>
    </r>
  </si>
  <si>
    <r>
      <t xml:space="preserve">židle s </t>
    </r>
    <r>
      <rPr>
        <b/>
        <sz val="9"/>
        <rFont val="Calibri"/>
        <family val="2"/>
        <charset val="238"/>
      </rPr>
      <t>černou nebo šedou síťovinou GREY</t>
    </r>
    <r>
      <rPr>
        <sz val="9"/>
        <rFont val="Calibri"/>
        <family val="2"/>
        <charset val="238"/>
      </rPr>
      <t xml:space="preserve"> na opěráku, čalouněný, prošívaný sedák, synchronní mechanismus s čtyřnásobnou areatací, automatickým nastavením síly protiváhy a nastavením hloubky sedáku, volitelné područky, kolečka Ø 60 mm pro měkké podlahy, </t>
    </r>
    <r>
      <rPr>
        <b/>
        <sz val="9"/>
        <rFont val="Calibri"/>
        <family val="2"/>
        <charset val="238"/>
      </rPr>
      <t>nosnost 150 kg</t>
    </r>
    <r>
      <rPr>
        <sz val="9"/>
        <rFont val="Calibri"/>
        <family val="2"/>
        <charset val="238"/>
      </rPr>
      <t xml:space="preserve">, český výrobek, </t>
    </r>
    <r>
      <rPr>
        <b/>
        <sz val="9"/>
        <rFont val="Calibri"/>
        <family val="2"/>
        <charset val="238"/>
      </rPr>
      <t>záruka 60 měsíců</t>
    </r>
  </si>
  <si>
    <r>
      <t xml:space="preserve">židle s prošívaným čalouněním, nastavení výšky opěráku s mechanickým uzamykáním, prošívané čalounění, nový pohodlnější sedák z vrstvené PU pěny, na opěráku použita studená pěna, synchronní mechanismus s automatickým nastavením síly protiváhy, integrované nastavení hloubky sedáku, plastová  báze, kolečka Ø  60 mm pro měkké podlahy, mechanismus SL k nastavení hloubky sedáku, volitelné područky, </t>
    </r>
    <r>
      <rPr>
        <b/>
        <sz val="9"/>
        <color theme="1"/>
        <rFont val="Calibri"/>
        <family val="2"/>
        <charset val="238"/>
      </rPr>
      <t>nosnost 150 kg</t>
    </r>
    <r>
      <rPr>
        <sz val="9"/>
        <color theme="1"/>
        <rFont val="Calibri"/>
        <family val="2"/>
      </rPr>
      <t xml:space="preserve">, český výrobek, </t>
    </r>
    <r>
      <rPr>
        <b/>
        <sz val="9"/>
        <color theme="1"/>
        <rFont val="Calibri"/>
        <family val="2"/>
        <charset val="238"/>
      </rPr>
      <t>záruka 60 měsíců</t>
    </r>
  </si>
  <si>
    <t>možné barvy podnoží černá, bílá</t>
  </si>
  <si>
    <t>2175 + BR</t>
  </si>
  <si>
    <r>
      <t>pětimístná čalouněná lavice, černý ocelový rám, kluzáky nastavitelné výškově, sedadlo lze nahradit odkládacím stolkem, cena lavice zůstává nezměněna,</t>
    </r>
    <r>
      <rPr>
        <b/>
        <sz val="9"/>
        <color theme="1"/>
        <rFont val="Calibri"/>
        <family val="2"/>
        <charset val="238"/>
      </rPr>
      <t>nosnost 120 kg/1místo</t>
    </r>
    <r>
      <rPr>
        <sz val="9"/>
        <color theme="1"/>
        <rFont val="Calibri"/>
        <family val="2"/>
      </rPr>
      <t xml:space="preserve">, český výrobek, </t>
    </r>
    <r>
      <rPr>
        <b/>
        <sz val="9"/>
        <color theme="1"/>
        <rFont val="Calibri"/>
        <family val="2"/>
        <charset val="238"/>
      </rPr>
      <t>záruka 36 měsíců</t>
    </r>
  </si>
  <si>
    <r>
      <t xml:space="preserve">křeslo konstruované pro vysoké a těžké postavy s aplikací 24/7 – intenzivní použití, celočalouněný, extra vysoký opěrák s ergonomickým tvarem, čaloun sedáku poskytuje maximální pohodlí pro dlouhodobé sezení, studená pěna s vysokou odolností, synchronní mechanismus SYN-HD s pětinásobnou aretací nastavení síly protiváhy v rozpětí protiváhy hmotnosti 60–200 kg,  ovládání na boku sedáku, výškově nastavitelné područky s měkkou dotykovou plochou, mechanismus pro nastavení hloubky sedáku, potah s odpovídající odolností, nesnímatelný – prošívaný, kolečka Ø 60 mm pro všechny typy povrchů, ALU kříž leštěný nebo lakovaný černou práškovou barvou, záruka 36 měsíců ve vícesměnných provozech – platnost je podmíněna provedením pravidelné, velmi snadné údržby, </t>
    </r>
    <r>
      <rPr>
        <b/>
        <sz val="9"/>
        <color rgb="FF000000"/>
        <rFont val="Calibri"/>
        <family val="2"/>
        <charset val="238"/>
        <scheme val="minor"/>
      </rPr>
      <t>nosnost 200 kg</t>
    </r>
    <r>
      <rPr>
        <sz val="9"/>
        <color rgb="FF000000"/>
        <rFont val="Calibri"/>
        <family val="2"/>
        <charset val="238"/>
        <scheme val="minor"/>
      </rPr>
      <t xml:space="preserve">, český výrobek, </t>
    </r>
    <r>
      <rPr>
        <b/>
        <sz val="9"/>
        <color rgb="FF000000"/>
        <rFont val="Calibri"/>
        <family val="2"/>
        <charset val="238"/>
        <scheme val="minor"/>
      </rPr>
      <t>záruka 36 měsíců</t>
    </r>
  </si>
  <si>
    <t>látka BN - boky standardně BN7</t>
  </si>
  <si>
    <t xml:space="preserve">látka X - boky standardně YS009 </t>
  </si>
  <si>
    <r>
      <t xml:space="preserve">polyuretanová dílenská židle, synchronní mechanismus, nastavitelná výška opěráku - up-down, plynový píst, </t>
    </r>
    <r>
      <rPr>
        <b/>
        <sz val="9"/>
        <color theme="1"/>
        <rFont val="Calibri"/>
        <family val="2"/>
        <charset val="238"/>
      </rPr>
      <t>nosnost 130 kg (chrom 140 kg)</t>
    </r>
    <r>
      <rPr>
        <sz val="9"/>
        <color theme="1"/>
        <rFont val="Calibri"/>
        <family val="2"/>
        <charset val="238"/>
      </rPr>
      <t>, český výrobek</t>
    </r>
  </si>
  <si>
    <r>
      <t xml:space="preserve">polyuretanová dílenská židle, asynchronní mechanismus, nastavitelná výška opěráku, plynový píst, </t>
    </r>
    <r>
      <rPr>
        <b/>
        <sz val="9"/>
        <color theme="1"/>
        <rFont val="Calibri"/>
        <family val="2"/>
        <charset val="238"/>
      </rPr>
      <t>nosnost 130 kg (chrom 140 kg</t>
    </r>
    <r>
      <rPr>
        <sz val="9"/>
        <color theme="1"/>
        <rFont val="Calibri"/>
        <family val="2"/>
        <charset val="238"/>
      </rPr>
      <t>), český výrobek</t>
    </r>
  </si>
  <si>
    <r>
      <t xml:space="preserve">polyuretanová dílenská židle, nastavitelný úhel opěráku, nastavitelná výška opěráku a hl.  sedáku, plynový píst, </t>
    </r>
    <r>
      <rPr>
        <b/>
        <sz val="9"/>
        <color theme="1"/>
        <rFont val="Calibri"/>
        <family val="2"/>
        <charset val="238"/>
      </rPr>
      <t>nosnost 130 kg (chrom 140 kg</t>
    </r>
    <r>
      <rPr>
        <sz val="9"/>
        <color theme="1"/>
        <rFont val="Calibri"/>
        <family val="2"/>
        <charset val="238"/>
      </rPr>
      <t>), český výrobek</t>
    </r>
  </si>
  <si>
    <t>mechanismus SYN-SL</t>
  </si>
  <si>
    <t>mechanismus SYN</t>
  </si>
  <si>
    <t>mechanismus SYN-K</t>
  </si>
  <si>
    <t>mechanismus SYN-HD</t>
  </si>
  <si>
    <t>mechanismus SYN-B</t>
  </si>
  <si>
    <t>mechanismus MULTI</t>
  </si>
  <si>
    <t>mechanismus ASYN+UP DOWN</t>
  </si>
  <si>
    <t>mechanismus ASYN</t>
  </si>
  <si>
    <t>mechanismus MEK</t>
  </si>
  <si>
    <t>mechanismus HOUPACÍ</t>
  </si>
  <si>
    <t>7,18 kg</t>
  </si>
  <si>
    <t>8,18 kg</t>
  </si>
  <si>
    <t>9,08 kg</t>
  </si>
  <si>
    <t>9,23 kg</t>
  </si>
  <si>
    <t>46-59</t>
  </si>
  <si>
    <t>47-60</t>
  </si>
  <si>
    <t>61,5-87,5</t>
  </si>
  <si>
    <t>62,5-88,5</t>
  </si>
  <si>
    <t xml:space="preserve">NET* </t>
  </si>
  <si>
    <t>93-103</t>
  </si>
  <si>
    <t>87-93</t>
  </si>
  <si>
    <t>0bsah:</t>
  </si>
  <si>
    <t>k0mp0nent</t>
  </si>
  <si>
    <t>additi0nal inf0</t>
  </si>
  <si>
    <t>K0necna cena</t>
  </si>
  <si>
    <t>str c0mp0nenty 1</t>
  </si>
  <si>
    <t>str c0mp0nenty 2</t>
  </si>
  <si>
    <t>str c0mp0nenty 3</t>
  </si>
  <si>
    <t>str c0mp0nenty 4</t>
  </si>
  <si>
    <t>k0lečk0</t>
  </si>
  <si>
    <t>str c0mp0nenty 5</t>
  </si>
  <si>
    <t>k0lečk0 ESD</t>
  </si>
  <si>
    <t>str c0mp0nenty 6</t>
  </si>
  <si>
    <t>nyl0n0vý kříž</t>
  </si>
  <si>
    <t>chr0m0vý kříž</t>
  </si>
  <si>
    <t>str c0mp0nenty 7</t>
  </si>
  <si>
    <t>asynchr0nní mechanismus</t>
  </si>
  <si>
    <t>telesk0pický kryt</t>
  </si>
  <si>
    <t>0utput k0mp0nenty</t>
  </si>
  <si>
    <t>Fiero</t>
  </si>
  <si>
    <t>Gloria</t>
  </si>
  <si>
    <t>Kona</t>
  </si>
  <si>
    <t>Korina</t>
  </si>
  <si>
    <t>Motion</t>
  </si>
  <si>
    <t>Omnia</t>
  </si>
  <si>
    <t>Rossa</t>
  </si>
  <si>
    <t>Sophia</t>
  </si>
  <si>
    <t>Sinko</t>
  </si>
  <si>
    <t>Tullio</t>
  </si>
  <si>
    <t>spojník Taurus</t>
  </si>
  <si>
    <t>Alloy</t>
  </si>
  <si>
    <t>Ceny komponentů</t>
  </si>
  <si>
    <t>Dodací podmínky, rušení objednávek</t>
  </si>
  <si>
    <t>Přehled použití područek</t>
  </si>
  <si>
    <t>RUBEN SÍŤOVANÝ</t>
  </si>
  <si>
    <t>Epic Coference White</t>
  </si>
  <si>
    <t>potreba opravit jmeno v ceniku</t>
  </si>
  <si>
    <t>Gloria High</t>
  </si>
  <si>
    <t>Gloria Medium</t>
  </si>
  <si>
    <t>cena low+1500 v konecne cene</t>
  </si>
  <si>
    <t>KASE - MESH LOW BACK white</t>
  </si>
  <si>
    <t>korina</t>
  </si>
  <si>
    <t> EDGE CELOČALOUNĚNÁ</t>
  </si>
  <si>
    <t>2160 Aoki swiss</t>
  </si>
  <si>
    <t>front uph</t>
  </si>
  <si>
    <t>2160 TC Aoki wood</t>
  </si>
  <si>
    <t>2160 Pc Aoki</t>
  </si>
  <si>
    <t>2160 TC Aoki</t>
  </si>
  <si>
    <t>2160/s pc Aoki</t>
  </si>
  <si>
    <t>2160/s TC Aoki</t>
  </si>
  <si>
    <t>2160 pc Aoki Style</t>
  </si>
  <si>
    <t>2160 TC Aoki Style</t>
  </si>
  <si>
    <t>2160 pc Aoki Alu</t>
  </si>
  <si>
    <t>2160 tc Aoki Alu</t>
  </si>
  <si>
    <t>2160/sb pc Aoki</t>
  </si>
  <si>
    <t>2160/sb tc aoki</t>
  </si>
  <si>
    <t>2170 rocky Kol</t>
  </si>
  <si>
    <t>2171 roky kol</t>
  </si>
  <si>
    <t>2170 roky net kol</t>
  </si>
  <si>
    <t>2171 rocky net kol</t>
  </si>
  <si>
    <t>2171 rocky net</t>
  </si>
  <si>
    <t>2170 rocky net</t>
  </si>
  <si>
    <t>2170 rocky</t>
  </si>
  <si>
    <t>2171 rocky</t>
  </si>
  <si>
    <t>2170/s c rocky/s</t>
  </si>
  <si>
    <t>2170/s c net rocky/s net</t>
  </si>
  <si>
    <t>2172 rocky</t>
  </si>
  <si>
    <t>2173 rocky</t>
  </si>
  <si>
    <t>2174 rocky</t>
  </si>
  <si>
    <t>2175 rocky</t>
  </si>
  <si>
    <t>2172+br rocky</t>
  </si>
  <si>
    <t>2173 + br rocky</t>
  </si>
  <si>
    <t>2174 + br rocky</t>
  </si>
  <si>
    <t>2175 + br rocky</t>
  </si>
  <si>
    <t>kontrola ceny</t>
  </si>
  <si>
    <t>politicka cena?</t>
  </si>
  <si>
    <t>komplet</t>
  </si>
  <si>
    <t>podnoz</t>
  </si>
  <si>
    <t>Podnoz</t>
  </si>
  <si>
    <t>Podnož bílá/šedá + stol. deska bílá/šedá, 160 x 80 x 2,5 cm</t>
  </si>
  <si>
    <t>BOSTON</t>
  </si>
  <si>
    <t>1680 SYN-K SINKO GUM.KOL</t>
  </si>
  <si>
    <t>FARO</t>
  </si>
  <si>
    <t>DELFO</t>
  </si>
  <si>
    <t>1040 MEK C ERGO ANTISTATIC (ESD) STANDARD</t>
  </si>
  <si>
    <t>1870 SYN MOTION ALU ANTISTATIC (ESD) STANDARD</t>
  </si>
  <si>
    <t>kol / kluz</t>
  </si>
  <si>
    <t>extend kol/kluz</t>
  </si>
  <si>
    <t>baze pl kol/kluz</t>
  </si>
  <si>
    <t>alu kol/kluz</t>
  </si>
  <si>
    <t>plast+ext kol/kluz</t>
  </si>
  <si>
    <t>alu +ext kol/kluz</t>
  </si>
  <si>
    <t>chrom kol/kluz</t>
  </si>
  <si>
    <t>chrom +ext kol/kluz</t>
  </si>
  <si>
    <t>1290 PU NOR</t>
  </si>
  <si>
    <t>1290 L NOR</t>
  </si>
  <si>
    <t>spojník Taurus - stavitelný, PLU 5720</t>
  </si>
  <si>
    <t>Footrest Standard</t>
  </si>
  <si>
    <t xml:space="preserve">D </t>
  </si>
  <si>
    <t>1280 XX XX</t>
  </si>
  <si>
    <t>1280 PU TABURET WORK B</t>
  </si>
  <si>
    <t>1381 SYN ALU antistatic (ESD)      PLUS</t>
  </si>
  <si>
    <t>1291 TABURET C antistatic (ESD)      PLUS</t>
  </si>
  <si>
    <t>1291 PU ASYN C antistatic (ESD)      PLUS</t>
  </si>
  <si>
    <t>Workshop</t>
  </si>
  <si>
    <t>Područky, věšáky a příslušenství</t>
  </si>
  <si>
    <r>
      <t>celočalouněné křeslo s vysokým opěrákem a integrovanými čalouněnými područkami, opěrák s bočním vedením trupu a optimální bederní podporou, široký, velice pohodlný sedák, čalounění ze studené pěny vstřikované do formy s vysokou životností,</t>
    </r>
    <r>
      <rPr>
        <b/>
        <sz val="9"/>
        <color rgb="FF000000"/>
        <rFont val="Calibri"/>
        <family val="2"/>
        <charset val="238"/>
      </rPr>
      <t xml:space="preserve"> potah na dotykových partiích z jemné hovězí kůže, ostatní plochy ze syntetické kůž</t>
    </r>
    <r>
      <rPr>
        <sz val="9"/>
        <color rgb="FF000000"/>
        <rFont val="Calibri"/>
        <family val="2"/>
        <charset val="238"/>
      </rPr>
      <t xml:space="preserve">e, naklápění opěradla mechanismem s automatickým nastavením síly protiváhy a trojnásobnou aretací, plynový píst pro nastavení výšky, kolečka Ø 60 mm s gumovou obručí pro všechny typy podlah, </t>
    </r>
    <r>
      <rPr>
        <sz val="9"/>
        <rFont val="Calibri"/>
        <family val="2"/>
        <charset val="238"/>
      </rPr>
      <t>ALU kříž Ø700 mm</t>
    </r>
    <r>
      <rPr>
        <sz val="9"/>
        <color rgb="FF000000"/>
        <rFont val="Calibri"/>
        <family val="2"/>
        <charset val="238"/>
      </rPr>
      <t xml:space="preserve">, lakovaný matnou ČERNOU barvou RAL 9005, barevné provedení: černá, </t>
    </r>
    <r>
      <rPr>
        <b/>
        <sz val="9"/>
        <color rgb="FF000000"/>
        <rFont val="Calibri"/>
        <family val="2"/>
        <charset val="238"/>
      </rPr>
      <t>nosnost 150 kg</t>
    </r>
    <r>
      <rPr>
        <sz val="9"/>
        <color rgb="FF000000"/>
        <rFont val="Calibri"/>
        <family val="2"/>
        <charset val="238"/>
      </rPr>
      <t xml:space="preserve">, </t>
    </r>
    <r>
      <rPr>
        <b/>
        <sz val="9"/>
        <color rgb="FF000000"/>
        <rFont val="Calibri"/>
        <family val="2"/>
        <charset val="238"/>
      </rPr>
      <t>záruka 60 měsíců</t>
    </r>
  </si>
  <si>
    <t xml:space="preserve">dotykové partie kůže / ostatní plochy syntetická kůže </t>
  </si>
  <si>
    <r>
      <t xml:space="preserve">celosíťovaná židle, vodorovně posuvná bederní opora s aretací, výškově nastavitelná opěrka hlavy, nastavení úhlu opěráku, synchronní mechanismus s aretací ve 4 pozicích a nastavením síly protiváhy se 4 úrovněmi nastavení intenzity, mechanismus k nastavení hloubky sedáku, 4D výškově nastavitelné područky s měkkou dotykovou plochou nastavitelnou podélně, úhlově a do šířky, naklápějící se s opěradlem, </t>
    </r>
    <r>
      <rPr>
        <b/>
        <sz val="9"/>
        <color theme="1"/>
        <rFont val="Calibri"/>
        <family val="2"/>
        <charset val="238"/>
      </rPr>
      <t>síťovina tmavě šedá-antracit</t>
    </r>
    <r>
      <rPr>
        <sz val="9"/>
        <color theme="1"/>
        <rFont val="Calibri"/>
        <family val="2"/>
      </rPr>
      <t xml:space="preserve">, kolečka Ø 60 mm pro všechny povrchy, ALU báze Ø 700 mm, lakovaná černou matnou barvou RAL 9005, </t>
    </r>
    <r>
      <rPr>
        <b/>
        <sz val="9"/>
        <color theme="1"/>
        <rFont val="Calibri"/>
        <family val="2"/>
        <charset val="238"/>
      </rPr>
      <t>nosnost 130 kg</t>
    </r>
    <r>
      <rPr>
        <sz val="9"/>
        <color theme="1"/>
        <rFont val="Calibri"/>
        <family val="2"/>
      </rPr>
      <t xml:space="preserve">, </t>
    </r>
    <r>
      <rPr>
        <b/>
        <sz val="9"/>
        <color theme="1"/>
        <rFont val="Calibri"/>
        <family val="2"/>
        <charset val="238"/>
      </rPr>
      <t>záruka 60 měsíců</t>
    </r>
  </si>
  <si>
    <t>NET ŠEDÁ</t>
  </si>
  <si>
    <t>NET ČERNÁ</t>
  </si>
  <si>
    <r>
      <t xml:space="preserve">celosíťovaná židle, flexibilní bederní opěrka, výškově a úhlově nastavitelná opěrka hlavy, nastavení výšky opěráku ve 4 pozicích systémem up-down, synchronní mechanismus s aretací v 10 pozicích a nastavením síly protiváhy pomocí kličky, bovdeny ovládaný píst a mechanismus, mechanismus k nastavení hloubky sedáku, 4D výškově nastavitelné područky s měkkou dotykovou plochou nastavitelnou podélně, úhlově a do šířky, </t>
    </r>
    <r>
      <rPr>
        <b/>
        <sz val="9"/>
        <color theme="1"/>
        <rFont val="Calibri"/>
        <family val="2"/>
        <charset val="238"/>
      </rPr>
      <t>černá síťovina</t>
    </r>
    <r>
      <rPr>
        <sz val="9"/>
        <color theme="1"/>
        <rFont val="Calibri"/>
        <family val="2"/>
      </rPr>
      <t xml:space="preserve">, kolečka  Ø 60 mm pro všechny povrchy, ALU leštěná báze Ø 700 mm, </t>
    </r>
    <r>
      <rPr>
        <b/>
        <sz val="9"/>
        <color theme="1"/>
        <rFont val="Calibri"/>
        <family val="2"/>
        <charset val="238"/>
      </rPr>
      <t>nosnost 150 kg</t>
    </r>
    <r>
      <rPr>
        <sz val="9"/>
        <color theme="1"/>
        <rFont val="Calibri"/>
        <family val="2"/>
      </rPr>
      <t xml:space="preserve">, </t>
    </r>
    <r>
      <rPr>
        <b/>
        <sz val="9"/>
        <color theme="1"/>
        <rFont val="Calibri"/>
        <family val="2"/>
        <charset val="238"/>
      </rPr>
      <t>záruka 60 měsíců</t>
    </r>
  </si>
  <si>
    <r>
      <t>celosíťovaná židle, rám židle z leštěného hliníku, flexibilní bederní opěrka, výškově a úhlově nastavitelná opěrka hlavy, nastavení výšky opěráku v 5 pozicích systémem up-down step by step, synchronní mech. s aretací ve 4 pozicích a nastavením intenzity síly protiváhy, bovdeny ovládaný píst, synchronní mech. a posuvu sedáku, ovládání na boku sedáku, mech. pro nastavení hloubky sedáku, 4D výškově nastavitelné područky s měkkou dotykovou plochou nastavitelnou podélně, do šířky a otočnou o 270</t>
    </r>
    <r>
      <rPr>
        <vertAlign val="superscript"/>
        <sz val="9"/>
        <color theme="1"/>
        <rFont val="Calibri"/>
        <family val="2"/>
        <charset val="238"/>
      </rPr>
      <t>o</t>
    </r>
    <r>
      <rPr>
        <sz val="9"/>
        <color theme="1"/>
        <rFont val="Calibri"/>
        <family val="2"/>
      </rPr>
      <t>,</t>
    </r>
    <r>
      <rPr>
        <b/>
        <sz val="9"/>
        <color theme="1"/>
        <rFont val="Calibri"/>
        <family val="2"/>
        <charset val="238"/>
      </rPr>
      <t xml:space="preserve"> černá síťovina</t>
    </r>
    <r>
      <rPr>
        <sz val="9"/>
        <color theme="1"/>
        <rFont val="Calibri"/>
        <family val="2"/>
      </rPr>
      <t xml:space="preserve">, univerzální kolečka Ø 60 mm, plynový píst se zvýšenou odolností, ALU leštěná báze, </t>
    </r>
    <r>
      <rPr>
        <b/>
        <sz val="9"/>
        <color theme="1"/>
        <rFont val="Calibri"/>
        <family val="2"/>
        <charset val="238"/>
      </rPr>
      <t>nosnost 150 kg</t>
    </r>
    <r>
      <rPr>
        <sz val="9"/>
        <color theme="1"/>
        <rFont val="Calibri"/>
        <family val="2"/>
      </rPr>
      <t xml:space="preserve">, </t>
    </r>
    <r>
      <rPr>
        <b/>
        <sz val="9"/>
        <color theme="1"/>
        <rFont val="Calibri"/>
        <family val="2"/>
        <charset val="238"/>
      </rPr>
      <t>záruka 60 měsíců</t>
    </r>
  </si>
  <si>
    <t>SKAI / BLOOM/ MEDITAP / KŮŽE / MILTON</t>
  </si>
  <si>
    <t xml:space="preserve">Next PDH ALU </t>
  </si>
  <si>
    <r>
      <t xml:space="preserve">židle s vysokým kvadratickým opěrákem a podhlavníkem, synchronní mechanismus s čtyřnásobnou aretací, automatickým nastavením síly protiváhy a nastavením hloubky sedáku, </t>
    </r>
    <r>
      <rPr>
        <sz val="9"/>
        <color theme="1"/>
        <rFont val="Calibri"/>
        <family val="2"/>
        <charset val="238"/>
      </rPr>
      <t>moderní</t>
    </r>
    <r>
      <rPr>
        <b/>
        <sz val="9"/>
        <color theme="1"/>
        <rFont val="Calibri"/>
        <family val="2"/>
      </rPr>
      <t xml:space="preserve"> plastová báze</t>
    </r>
    <r>
      <rPr>
        <sz val="9"/>
        <color theme="1"/>
        <rFont val="Calibri"/>
        <family val="2"/>
      </rPr>
      <t xml:space="preserve">, výškové nastavení opěráku mechanismem up-down, volitelné područky, kolečka  Ø 60 mm pro měkké podlahy, </t>
    </r>
    <r>
      <rPr>
        <b/>
        <sz val="9"/>
        <color theme="1"/>
        <rFont val="Calibri"/>
        <family val="2"/>
        <charset val="238"/>
      </rPr>
      <t>nosnost 150 kg</t>
    </r>
    <r>
      <rPr>
        <sz val="9"/>
        <color theme="1"/>
        <rFont val="Calibri"/>
        <family val="2"/>
      </rPr>
      <t xml:space="preserve">, český výrobek, </t>
    </r>
    <r>
      <rPr>
        <b/>
        <sz val="9"/>
        <color theme="1"/>
        <rFont val="Calibri"/>
        <family val="2"/>
        <charset val="238"/>
      </rPr>
      <t>záruka 36 měsíců</t>
    </r>
  </si>
  <si>
    <r>
      <t xml:space="preserve">židle s vysokým kvadratickým opěrákem, synchronní mechanismus s čtyřnásobnou aretací, automatickým nastavením síly protiváhy a nastavením hloubky sedáku, </t>
    </r>
    <r>
      <rPr>
        <sz val="9"/>
        <color theme="1"/>
        <rFont val="Calibri"/>
        <family val="2"/>
        <charset val="238"/>
      </rPr>
      <t xml:space="preserve">moderní </t>
    </r>
    <r>
      <rPr>
        <b/>
        <sz val="9"/>
        <color theme="1"/>
        <rFont val="Calibri"/>
        <family val="2"/>
      </rPr>
      <t>plastová báze</t>
    </r>
    <r>
      <rPr>
        <sz val="9"/>
        <color theme="1"/>
        <rFont val="Calibri"/>
        <family val="2"/>
      </rPr>
      <t xml:space="preserve">, výškové nastavení opěráku mechanismem up-down, volitelné područky, kolečka Ø 60 mm pro měkké podlahy, </t>
    </r>
    <r>
      <rPr>
        <b/>
        <sz val="9"/>
        <color theme="1"/>
        <rFont val="Calibri"/>
        <family val="2"/>
        <charset val="238"/>
      </rPr>
      <t>nosnost 150 kg</t>
    </r>
    <r>
      <rPr>
        <sz val="9"/>
        <color theme="1"/>
        <rFont val="Calibri"/>
        <family val="2"/>
      </rPr>
      <t>, český výrobek,</t>
    </r>
    <r>
      <rPr>
        <b/>
        <sz val="9"/>
        <color theme="1"/>
        <rFont val="Calibri"/>
        <family val="2"/>
        <charset val="238"/>
      </rPr>
      <t xml:space="preserve"> záruka 36 měsíců</t>
    </r>
  </si>
  <si>
    <r>
      <t xml:space="preserve">židle s vysokým kvadratickým opěrákem, asynchronní mechanismus - nezávislé nastavení úhlu sedáku a opěráku, </t>
    </r>
    <r>
      <rPr>
        <sz val="9"/>
        <color theme="1"/>
        <rFont val="Calibri"/>
        <family val="2"/>
        <charset val="238"/>
      </rPr>
      <t>moderní</t>
    </r>
    <r>
      <rPr>
        <b/>
        <sz val="9"/>
        <color theme="1"/>
        <rFont val="Calibri"/>
        <family val="2"/>
      </rPr>
      <t xml:space="preserve"> plastová báze,</t>
    </r>
    <r>
      <rPr>
        <sz val="9"/>
        <color theme="1"/>
        <rFont val="Calibri"/>
        <family val="2"/>
      </rPr>
      <t xml:space="preserve"> nastavení výšky opěráku mechanismem up-down, plynový píst, volitelné područky, kolečka Ø 60 mm pro měkké podlahy, </t>
    </r>
    <r>
      <rPr>
        <b/>
        <sz val="9"/>
        <color theme="1"/>
        <rFont val="Calibri"/>
        <family val="2"/>
        <charset val="238"/>
      </rPr>
      <t>nosnost 150 kg</t>
    </r>
    <r>
      <rPr>
        <sz val="9"/>
        <color theme="1"/>
        <rFont val="Calibri"/>
        <family val="2"/>
      </rPr>
      <t>, český výrobek,</t>
    </r>
    <r>
      <rPr>
        <b/>
        <sz val="9"/>
        <color theme="1"/>
        <rFont val="Calibri"/>
        <family val="2"/>
        <charset val="238"/>
      </rPr>
      <t xml:space="preserve"> záruka 36 měsíců</t>
    </r>
  </si>
  <si>
    <t>c e n a   v č e t n ě  p o d h l a v n í k u, b e z   p o d r u č e k</t>
  </si>
  <si>
    <t xml:space="preserve">Příplatek za balení do kartonu </t>
  </si>
  <si>
    <t>Elsi LN KOL.</t>
  </si>
  <si>
    <r>
      <t xml:space="preserve">otočná židle s velmi pevnou skořepinou z bukové překližky, </t>
    </r>
    <r>
      <rPr>
        <b/>
        <sz val="9"/>
        <color theme="1"/>
        <rFont val="Calibri"/>
        <family val="2"/>
        <charset val="238"/>
      </rPr>
      <t>chromovaný ocelový kříž a pís</t>
    </r>
    <r>
      <rPr>
        <sz val="9"/>
        <color theme="1"/>
        <rFont val="Calibri"/>
        <family val="2"/>
      </rPr>
      <t xml:space="preserve">t, povrch sedadla tvoří odolná a stálobarevná nábytková fólie, základní dezén: přírodní buk, praktický výřez pro snadnou manipulaci, kolečka s průměrem  Ø 50 mm pro měkké podlahy, </t>
    </r>
    <r>
      <rPr>
        <b/>
        <sz val="9"/>
        <color theme="1"/>
        <rFont val="Calibri"/>
        <family val="2"/>
        <charset val="238"/>
      </rPr>
      <t>nosnost 130 kg</t>
    </r>
    <r>
      <rPr>
        <sz val="9"/>
        <color theme="1"/>
        <rFont val="Calibri"/>
        <family val="2"/>
      </rPr>
      <t xml:space="preserve">, český výrobek, </t>
    </r>
    <r>
      <rPr>
        <b/>
        <sz val="9"/>
        <color theme="1"/>
        <rFont val="Calibri"/>
        <family val="2"/>
        <charset val="238"/>
      </rPr>
      <t>záruka 36 měsíců</t>
    </r>
  </si>
  <si>
    <t>P o u ž i t í   p o d r u č e k   a   p ř í s l u š e n s t v í</t>
  </si>
  <si>
    <t>model</t>
  </si>
  <si>
    <t>BR16</t>
  </si>
  <si>
    <t>●</t>
  </si>
  <si>
    <t>1040 ERGO ANTISTATIC</t>
  </si>
  <si>
    <t xml:space="preserve">1290 PU </t>
  </si>
  <si>
    <t>1380 SYN C Flute ANTISTATIC (STANDARD)</t>
  </si>
  <si>
    <t>1380 SYN-SL Flute</t>
  </si>
  <si>
    <t>1390 SYN-K Tullio</t>
  </si>
  <si>
    <t>1580 SYN-SL Gala</t>
  </si>
  <si>
    <t>1680 SYN-K Sinko</t>
  </si>
  <si>
    <t>1690 SYN-SL New Pure</t>
  </si>
  <si>
    <t>1750 SYN-SL Skill</t>
  </si>
  <si>
    <t>1850 SYN-SLOmnia</t>
  </si>
  <si>
    <t>1870 SYN Motion</t>
  </si>
  <si>
    <t>1880 SYN-SL Armin</t>
  </si>
  <si>
    <t>1930 SYN-SL Eclipse</t>
  </si>
  <si>
    <t>Panther ASYN C ANTISTATIC</t>
  </si>
  <si>
    <t>ROSSA</t>
  </si>
  <si>
    <t>příplatek za výškově stavitelný kruh 1906 (celokovovový)</t>
  </si>
  <si>
    <r>
      <t xml:space="preserve">křeslo konstruované pro vysoké a těžké postavy, celočalouněný, vysoký opěrák s kvadratickým tvarem, respektující současně ergonomická zakřivení, prošívané čalounění, synchronní mechanismus SYN-HD s pětinásobnou aretací, nastavení síly protiváhy v rozpětí hmotnosti 60–200 kg, ovládání na boku sedáku, výškově nastavitelné područky s měkkou dotykovou plochou, mechanismus pro nastavení hloubky sedáku, kolečka Ø 60 mm pro všechny typy povrchů, </t>
    </r>
    <r>
      <rPr>
        <b/>
        <sz val="9"/>
        <color rgb="FF000000"/>
        <rFont val="Calibri"/>
        <family val="2"/>
        <charset val="238"/>
        <scheme val="minor"/>
      </rPr>
      <t>ALU kříž leštěný nebo lakovaný černou práškovou barvou</t>
    </r>
    <r>
      <rPr>
        <sz val="9"/>
        <color rgb="FF000000"/>
        <rFont val="Calibri"/>
        <family val="2"/>
        <charset val="238"/>
        <scheme val="minor"/>
      </rPr>
      <t xml:space="preserve">, </t>
    </r>
    <r>
      <rPr>
        <b/>
        <sz val="9"/>
        <color rgb="FF000000"/>
        <rFont val="Calibri"/>
        <family val="2"/>
        <charset val="238"/>
        <scheme val="minor"/>
      </rPr>
      <t>nosnost 200 kg</t>
    </r>
    <r>
      <rPr>
        <sz val="9"/>
        <color rgb="FF000000"/>
        <rFont val="Calibri"/>
        <family val="2"/>
        <charset val="238"/>
        <scheme val="minor"/>
      </rPr>
      <t>,  určeno pouze pro jednosměnný provoz, český výrobek,</t>
    </r>
    <r>
      <rPr>
        <b/>
        <sz val="9"/>
        <color rgb="FF000000"/>
        <rFont val="Calibri"/>
        <family val="2"/>
        <charset val="238"/>
        <scheme val="minor"/>
      </rPr>
      <t xml:space="preserve"> záruka 36 měsíců</t>
    </r>
  </si>
  <si>
    <r>
      <t>otočná židle s velmi pevnou skořepinou z bukové překližky,</t>
    </r>
    <r>
      <rPr>
        <b/>
        <sz val="9"/>
        <color theme="1"/>
        <rFont val="Calibri"/>
        <family val="2"/>
        <charset val="238"/>
      </rPr>
      <t xml:space="preserve"> plastový kříž a  černý píst</t>
    </r>
    <r>
      <rPr>
        <sz val="9"/>
        <color theme="1"/>
        <rFont val="Calibri"/>
        <family val="2"/>
      </rPr>
      <t xml:space="preserve">, povrch sedadla tvoří odolná a stálobarevná nábytková fólie, základní dezén: přírodní buk, praktický výřez pro snadnou manipulaci, kolečka s průměrem  Ø 50 mm pro měkké podlahy, </t>
    </r>
    <r>
      <rPr>
        <b/>
        <sz val="9"/>
        <color theme="1"/>
        <rFont val="Calibri"/>
        <family val="2"/>
        <charset val="238"/>
      </rPr>
      <t>nosnost 120 kg</t>
    </r>
    <r>
      <rPr>
        <sz val="9"/>
        <color theme="1"/>
        <rFont val="Calibri"/>
        <family val="2"/>
      </rPr>
      <t xml:space="preserve">, český výrobek, </t>
    </r>
    <r>
      <rPr>
        <b/>
        <sz val="9"/>
        <color theme="1"/>
        <rFont val="Calibri"/>
        <family val="2"/>
        <charset val="238"/>
      </rPr>
      <t>záruka 36 měsíců</t>
    </r>
  </si>
  <si>
    <t>látky na poptávku</t>
  </si>
  <si>
    <t>1380 SYN SL</t>
  </si>
  <si>
    <t>1930 SYN SL Eclipse MAXI PDH</t>
  </si>
  <si>
    <t>1930 SYN SL Eclipse MAXI</t>
  </si>
  <si>
    <t>1930 SYN SL Eclipse HIGH</t>
  </si>
  <si>
    <t>1930 SYN SL Eclipse NET PDH</t>
  </si>
  <si>
    <t>1930 SYN SL Eclipse NET</t>
  </si>
  <si>
    <t>1390 SYN SL Tullio PDH</t>
  </si>
  <si>
    <t>1390 SYN SL Tullio</t>
  </si>
  <si>
    <t>1380 SYN SL PDH                          flute PDH</t>
  </si>
  <si>
    <r>
      <t xml:space="preserve">polyuretanová dílenská židle, pevný úhel opěráku, nastavitelná výška opěráku a hloubka sedáku, plynový píst, </t>
    </r>
    <r>
      <rPr>
        <b/>
        <sz val="8"/>
        <color theme="1"/>
        <rFont val="Calibri"/>
        <family val="2"/>
        <charset val="238"/>
      </rPr>
      <t>nosnost 130 kg (chrom 140 kg)</t>
    </r>
    <r>
      <rPr>
        <sz val="8"/>
        <color theme="1"/>
        <rFont val="Calibri"/>
        <family val="2"/>
        <charset val="238"/>
      </rPr>
      <t>, český výrobek</t>
    </r>
  </si>
  <si>
    <t>1040 MEK ERGO C antistatic (ESD)      STANDARD</t>
  </si>
  <si>
    <t>100% Polyvinylchlorid - odolný vůči desinfekci a sterilizaci</t>
  </si>
  <si>
    <t>Výrobce si vyhrazuje právo na změnu modelů bez předchozího upozornění. Fotky jsou pouze ilustrační. Rozměry jsou pouze informativní s tolerancí ± 3 cm. Hmotnosti produktů uvedené v ceníku jsou včetně obalu s tolerancí ± 3 kg.</t>
  </si>
  <si>
    <t>24-HR Global</t>
  </si>
  <si>
    <t>Doplnky</t>
  </si>
  <si>
    <t>Wokshop</t>
  </si>
  <si>
    <t>1040 MEK ERGO antistatic (ESD) STANDARD</t>
  </si>
  <si>
    <t>PANTHER ASYN C antistatic (ESD) STANDARD</t>
  </si>
  <si>
    <t>1870 SYN MOTION ALU antistatic (ESD) STANDARD</t>
  </si>
  <si>
    <t>1291 TABURET C antistatic (ESD) PLUS</t>
  </si>
  <si>
    <t>1291 PU ASYN C antistatic (ESD) PLUS</t>
  </si>
  <si>
    <t>24 HR - intensive use</t>
  </si>
  <si>
    <t>V01001012</t>
  </si>
  <si>
    <t>V01001013</t>
  </si>
  <si>
    <t>V01001023</t>
  </si>
  <si>
    <t>1040 ERGO Pokladní židle</t>
  </si>
  <si>
    <t>16,02 kg</t>
  </si>
  <si>
    <t>125-143,5</t>
  </si>
  <si>
    <t>46-51</t>
  </si>
  <si>
    <t>24,75 kg</t>
  </si>
  <si>
    <t>18,4 kg</t>
  </si>
  <si>
    <t>Varianta s vysokým pístem (1253)  je v základním a doporučeném provedením s kluzáky</t>
  </si>
  <si>
    <t>výškově nastavitelný CELOKOVOVÝ</t>
  </si>
  <si>
    <t>kód: 1806</t>
  </si>
  <si>
    <t>kód: 1906</t>
  </si>
  <si>
    <r>
      <t>opěrný celokovový kruh výškově nastavitelný na tělese plynového pístu o Ø 50 mm, opatřený aretačním šroubem,</t>
    </r>
    <r>
      <rPr>
        <b/>
        <sz val="9"/>
        <color theme="1"/>
        <rFont val="Calibri"/>
        <family val="2"/>
        <charset val="238"/>
      </rPr>
      <t xml:space="preserve"> záruka 24 měsíců</t>
    </r>
  </si>
  <si>
    <t>EXTEND v. n. celokovový</t>
  </si>
  <si>
    <t>F/FH</t>
  </si>
  <si>
    <t xml:space="preserve">         Fame/ Fame Hybrid       </t>
  </si>
  <si>
    <t>MILTON - cena kategorie C</t>
  </si>
  <si>
    <t xml:space="preserve">kategorie E "na poptávku" </t>
  </si>
  <si>
    <r>
      <t xml:space="preserve">pracovní otočná čalouněná židle s antistatickými ESD účinky konstruovaná tak, aby odváděla statickou elektřinu z pracoviště s přítomností elektronických komponentů a těkavých chemikálií, všechny součásti židle (včetně speciální látky a koleček) jsou vodivé, měřený odpor ˂ 0,1 MΩ, čalouněný sedák a opěrák do antistatické potahové látky - tmavě šedá (antracit), výškově nastavitelný opěrák mechanismem up-down, komfortní SYNchronní mechanismus s plynulým nastavením úhlu sedáku a opěráku, s několikanásobnou aretací zvolené pozice a s nastavením síly protiváhy,  píst pro nastavení výšky sedáku, ocelová chromovaná báze, ESD kolečka Ø 50 mm s gumovou obručí univerzálně použitelná na všechny typy povrchů, </t>
    </r>
    <r>
      <rPr>
        <b/>
        <sz val="9"/>
        <color rgb="FF000000"/>
        <rFont val="Calibri"/>
        <family val="2"/>
        <charset val="238"/>
        <scheme val="minor"/>
      </rPr>
      <t>nosnost 150 kg</t>
    </r>
    <r>
      <rPr>
        <sz val="9"/>
        <color rgb="FF000000"/>
        <rFont val="Calibri"/>
        <family val="2"/>
        <charset val="238"/>
        <scheme val="minor"/>
      </rPr>
      <t xml:space="preserve">, český výrobek, </t>
    </r>
    <r>
      <rPr>
        <b/>
        <sz val="9"/>
        <color rgb="FF000000"/>
        <rFont val="Calibri"/>
        <family val="2"/>
        <charset val="238"/>
        <scheme val="minor"/>
      </rPr>
      <t>záruka 24 měsíců</t>
    </r>
  </si>
  <si>
    <r>
      <rPr>
        <b/>
        <sz val="11"/>
        <color rgb="FF000000"/>
        <rFont val="Calibri"/>
        <family val="2"/>
        <charset val="238"/>
        <scheme val="minor"/>
      </rPr>
      <t>0</t>
    </r>
    <r>
      <rPr>
        <sz val="11"/>
        <color rgb="FF000000"/>
        <rFont val="Calibri"/>
        <family val="2"/>
        <charset val="238"/>
        <scheme val="minor"/>
      </rPr>
      <t xml:space="preserve"> = DORA  </t>
    </r>
    <r>
      <rPr>
        <b/>
        <sz val="11"/>
        <color rgb="FF000000"/>
        <rFont val="Calibri"/>
        <family val="2"/>
        <charset val="238"/>
        <scheme val="minor"/>
      </rPr>
      <t xml:space="preserve"> A</t>
    </r>
    <r>
      <rPr>
        <sz val="11"/>
        <color rgb="FF000000"/>
        <rFont val="Calibri"/>
        <family val="2"/>
        <charset val="238"/>
        <scheme val="minor"/>
      </rPr>
      <t xml:space="preserve"> = BONDAI, SKAI, VISUAL -VIS+VIM   </t>
    </r>
    <r>
      <rPr>
        <b/>
        <sz val="11"/>
        <color rgb="FF000000"/>
        <rFont val="Calibri"/>
        <family val="2"/>
        <charset val="238"/>
        <scheme val="minor"/>
      </rPr>
      <t xml:space="preserve">B </t>
    </r>
    <r>
      <rPr>
        <sz val="11"/>
        <color rgb="FF000000"/>
        <rFont val="Calibri"/>
        <family val="2"/>
        <charset val="238"/>
        <scheme val="minor"/>
      </rPr>
      <t xml:space="preserve">=  BLOOM, RELIFE+RELIFE M   </t>
    </r>
    <r>
      <rPr>
        <b/>
        <sz val="11"/>
        <color rgb="FF000000"/>
        <rFont val="Calibri"/>
        <family val="2"/>
        <charset val="238"/>
        <scheme val="minor"/>
      </rPr>
      <t>C</t>
    </r>
    <r>
      <rPr>
        <sz val="11"/>
        <color rgb="FF000000"/>
        <rFont val="Calibri"/>
        <family val="2"/>
        <charset val="238"/>
        <scheme val="minor"/>
      </rPr>
      <t xml:space="preserve"> = ALCHIMIA, FOUR, MEDITAP, STAX, XTREME   </t>
    </r>
    <r>
      <rPr>
        <b/>
        <sz val="11"/>
        <color rgb="FF000000"/>
        <rFont val="Calibri"/>
        <family val="2"/>
        <charset val="238"/>
        <scheme val="minor"/>
      </rPr>
      <t>D</t>
    </r>
    <r>
      <rPr>
        <sz val="11"/>
        <color rgb="FF000000"/>
        <rFont val="Calibri"/>
        <family val="2"/>
        <charset val="238"/>
        <scheme val="minor"/>
      </rPr>
      <t xml:space="preserve"> = KŮŽE   </t>
    </r>
  </si>
  <si>
    <t>VISUAL + VISUAL MELANGE</t>
  </si>
  <si>
    <t>Visual + Visual Melange</t>
  </si>
  <si>
    <t>FAME + FAME HYBRID - cena kategorie D + 400 Kč</t>
  </si>
  <si>
    <t xml:space="preserve">CURA, MAGNUM, WOOL - cena kategorie D </t>
  </si>
  <si>
    <t>MG</t>
  </si>
  <si>
    <t>Magnum</t>
  </si>
  <si>
    <t>715 ± 5%</t>
  </si>
  <si>
    <t>200 000 cyklů</t>
  </si>
  <si>
    <t>88% PVC, 7% polyester, 4% bavlna, 1% polyuretan</t>
  </si>
  <si>
    <t>EXTEND v. n. výškově nastavitelný</t>
  </si>
  <si>
    <t>EXTEND v. n. výškově nastavitelný CELOKOVOVÝ</t>
  </si>
  <si>
    <t>područky, komponenty (kříže, mechanismi, kolečka, písty)</t>
  </si>
  <si>
    <t>Příplatky</t>
  </si>
  <si>
    <t xml:space="preserve">Příplatky </t>
  </si>
  <si>
    <t>poplatek</t>
  </si>
  <si>
    <t>EPIC příplatek za aluminiovou leštěnou bázi - ALU</t>
  </si>
  <si>
    <t>EPIC příplatek za mechanismus Multi</t>
  </si>
  <si>
    <t>EPIC příplatek za vratný čep - AUTORETURN</t>
  </si>
  <si>
    <t>EWE příplatek za černý/bílý čaloun boků nebo zad</t>
  </si>
  <si>
    <t>ROCKY TAV - područky se stolkem (příplatek)</t>
  </si>
  <si>
    <t>RAVE - příplatek za bílý plast</t>
  </si>
  <si>
    <t>RAVE 2m -příplatek za bílý plast</t>
  </si>
  <si>
    <t>RAVE 3m - příplatek za bílý plast</t>
  </si>
  <si>
    <t>RAVE 4m - příplatek za bílý plast</t>
  </si>
  <si>
    <t>BR Strike - područky pouze jako součást židle</t>
  </si>
  <si>
    <t>TAV Strike - područky se stolkem</t>
  </si>
  <si>
    <t>spojník Strike -  pouze jako součást židle</t>
  </si>
  <si>
    <t>FLUTE - příplatek za PDH</t>
  </si>
  <si>
    <t>SALLY - příplatek za čalouněný sedák BN, BO, SK</t>
  </si>
  <si>
    <t>ALLOY - příplatek za šedý rám opěradla (mod. 1262)</t>
  </si>
  <si>
    <t xml:space="preserve">NAHRADNI NAPLN - Příplatek za balení do kartonu </t>
  </si>
  <si>
    <t>Příplatky specificke k modelu</t>
  </si>
  <si>
    <t>vypocet napojit sem</t>
  </si>
  <si>
    <t>Motion a flute priplatek Pist</t>
  </si>
  <si>
    <r>
      <t>celočalouněné křeslo se středně vysokým opěrákem a integrovanými čalouněnými područkami, opěrák s bočním vedením trupu a optimální bederní podporou, široký, velice pohodlný sedák, čalounění ze studené pěny vstřikované do formy,</t>
    </r>
    <r>
      <rPr>
        <b/>
        <sz val="9"/>
        <color rgb="FF000000"/>
        <rFont val="Calibri"/>
        <family val="2"/>
        <charset val="238"/>
      </rPr>
      <t xml:space="preserve"> potah na dotykových partiích z jemné hovězí kůže, ostatní plochy ze syntetické kůže</t>
    </r>
    <r>
      <rPr>
        <sz val="9"/>
        <color rgb="FF000000"/>
        <rFont val="Calibri"/>
        <family val="2"/>
        <charset val="238"/>
      </rPr>
      <t xml:space="preserve">, naklápění opěradla mechanismem s automatickým nastavením síly protiváhy a trojnásobnou aretací, plynový píst pro nastavení výšky, kolečka Ø 60 mm s gumovou obručí pro všechny typy podlah, </t>
    </r>
    <r>
      <rPr>
        <b/>
        <sz val="9"/>
        <rFont val="Calibri"/>
        <family val="2"/>
        <charset val="238"/>
      </rPr>
      <t>ALU kříž Ø700 mm</t>
    </r>
    <r>
      <rPr>
        <sz val="9"/>
        <color rgb="FF000000"/>
        <rFont val="Calibri"/>
        <family val="2"/>
        <charset val="238"/>
      </rPr>
      <t xml:space="preserve">, lakovaný matnou ČERNOU barvou RAL 9005, barevné provedení: černá, </t>
    </r>
    <r>
      <rPr>
        <b/>
        <sz val="9"/>
        <color rgb="FF000000"/>
        <rFont val="Calibri"/>
        <family val="2"/>
        <charset val="238"/>
      </rPr>
      <t>nosnost 150 kg</t>
    </r>
    <r>
      <rPr>
        <sz val="9"/>
        <color rgb="FF000000"/>
        <rFont val="Calibri"/>
        <family val="2"/>
        <charset val="238"/>
      </rPr>
      <t xml:space="preserve">, </t>
    </r>
    <r>
      <rPr>
        <b/>
        <sz val="9"/>
        <color rgb="FF000000"/>
        <rFont val="Calibri"/>
        <family val="2"/>
        <charset val="238"/>
      </rPr>
      <t>záruka 60 měsíců</t>
    </r>
  </si>
  <si>
    <t>povrchová úprava podnoží:</t>
  </si>
  <si>
    <r>
      <t xml:space="preserve">celočalouněná konferenční židle s ližinovou konstrukcí, chromovaný ocelový rám, prošívané čalounění pro zvýraznění elegantního tvaru, </t>
    </r>
    <r>
      <rPr>
        <b/>
        <sz val="9"/>
        <color theme="1"/>
        <rFont val="Calibri"/>
        <family val="2"/>
        <charset val="238"/>
      </rPr>
      <t>nosnost 120 kg</t>
    </r>
    <r>
      <rPr>
        <sz val="9"/>
        <color theme="1"/>
        <rFont val="Calibri"/>
        <family val="2"/>
      </rPr>
      <t xml:space="preserve">, český výrobek, </t>
    </r>
    <r>
      <rPr>
        <b/>
        <sz val="9"/>
        <color theme="1"/>
        <rFont val="Calibri"/>
        <family val="2"/>
        <charset val="238"/>
      </rPr>
      <t>záruka 36 měsíců</t>
    </r>
    <r>
      <rPr>
        <sz val="9"/>
        <color theme="1"/>
        <rFont val="Calibri"/>
        <family val="2"/>
      </rPr>
      <t xml:space="preserve">
</t>
    </r>
  </si>
  <si>
    <r>
      <t>křeslo pro malé i vysoké a těžké postavy s aplikací 24/7 – vysoký celočalouněný opěrák s úhlově a výškově nastavitelným podhlavníkem, pěna s vysokou odolností, asynchronní mechanika s nezávislým nastavením úhlu sedáku a opěráku, nastavení síly protiváhy, nastavení výšky opěradla systémem up-down,  4D výškově nastavitelné područky s měkkou dotykovou plochou,</t>
    </r>
    <r>
      <rPr>
        <sz val="9"/>
        <color rgb="FF000000"/>
        <rFont val="Calibri"/>
        <family val="2"/>
        <charset val="238"/>
        <scheme val="major"/>
      </rPr>
      <t xml:space="preserve"> nastavení výšky sedu pístem s nejvyšší odolností, mechanismus pro nastavení hloubky sedáku, 6 pozic aretace, samostatné nastavení úhlu sedáku, potah s odpovídající odolností: otěruvzdornost 100.000 cyklů, nesnímatelný – prošívaný, odstín černý, kolečka pro všechny typy podlah, ALU báze lakovaná černou práškovou barvou, záruka 60 měsíců ve vícesměnných provozech,</t>
    </r>
    <r>
      <rPr>
        <b/>
        <sz val="9"/>
        <color rgb="FF000000"/>
        <rFont val="Calibri"/>
        <family val="2"/>
        <charset val="238"/>
        <scheme val="major"/>
      </rPr>
      <t xml:space="preserve"> nosnost 200 kg</t>
    </r>
    <r>
      <rPr>
        <sz val="9"/>
        <color rgb="FF000000"/>
        <rFont val="Calibri"/>
        <family val="2"/>
        <charset val="238"/>
        <scheme val="major"/>
      </rPr>
      <t xml:space="preserve"> (certifikace TÜV Rheinland), </t>
    </r>
    <r>
      <rPr>
        <b/>
        <sz val="9"/>
        <color rgb="FF000000"/>
        <rFont val="Calibri"/>
        <family val="2"/>
        <charset val="238"/>
        <scheme val="major"/>
      </rPr>
      <t>záruka 60 měsíců</t>
    </r>
  </si>
  <si>
    <t>c e n a   v č e t n ě  p o d h l a v n í k u, b e z  p o d r u č e k</t>
  </si>
  <si>
    <r>
      <t xml:space="preserve">jednací židle, chromovaný ocelový rám (profil ovál),  s plastovým sedákem a opěrákem v odstínech: P10 - černá, P13 - modrá, P15 - oranžová, P16 - zelená, stohovatelná (max. 10 kusů), </t>
    </r>
    <r>
      <rPr>
        <b/>
        <sz val="9"/>
        <color theme="1"/>
        <rFont val="Calibri"/>
        <family val="2"/>
        <charset val="238"/>
      </rPr>
      <t>nosnost 150 kg</t>
    </r>
    <r>
      <rPr>
        <sz val="9"/>
        <color theme="1"/>
        <rFont val="Calibri"/>
        <family val="2"/>
      </rPr>
      <t xml:space="preserve">, český výrobek, </t>
    </r>
    <r>
      <rPr>
        <b/>
        <sz val="9"/>
        <color theme="1"/>
        <rFont val="Calibri"/>
        <family val="2"/>
        <charset val="238"/>
      </rPr>
      <t>záruka 24 měsíců</t>
    </r>
  </si>
  <si>
    <t>šedá</t>
  </si>
  <si>
    <t>p o d r u č k y  n e l z e  d o p l n i t</t>
  </si>
  <si>
    <r>
      <t xml:space="preserve">moderní plastová židle lasturového tvaru, ocelová chromovaná konstrukce ližinového typu, možnost stohování (max. 5 kusů), odstíny plastů: modrá P 71, šedá P 72, oranžová P73, černá P 74, červená P 75, písková P76, zelená P 77, bílá P 78, </t>
    </r>
    <r>
      <rPr>
        <b/>
        <sz val="9"/>
        <color theme="1"/>
        <rFont val="Calibri"/>
        <family val="2"/>
        <charset val="238"/>
      </rPr>
      <t>nosnost 120 kg</t>
    </r>
    <r>
      <rPr>
        <sz val="9"/>
        <color theme="1"/>
        <rFont val="Calibri"/>
        <family val="2"/>
      </rPr>
      <t xml:space="preserve">, český výrobek, </t>
    </r>
    <r>
      <rPr>
        <b/>
        <sz val="9"/>
        <color theme="1"/>
        <rFont val="Calibri"/>
        <family val="2"/>
        <charset val="238"/>
      </rPr>
      <t>záruka 36 měsíců</t>
    </r>
  </si>
  <si>
    <r>
      <t xml:space="preserve">moderní plastová židle lasturového tvaru, čalouněný sedák, ocelová chromovaná konstrukce ližinového typu, možnost stohování (max. 5 kusů), odstíny plastů: modrá P 71, šedá P 72, oranžová P73, černá P 74, červená P 75, písková P76, zelená P 77, bílá P 78, </t>
    </r>
    <r>
      <rPr>
        <b/>
        <sz val="9"/>
        <color theme="1"/>
        <rFont val="Calibri"/>
        <family val="2"/>
        <charset val="238"/>
      </rPr>
      <t>nosnost 120 kg</t>
    </r>
    <r>
      <rPr>
        <sz val="9"/>
        <color theme="1"/>
        <rFont val="Calibri"/>
        <family val="2"/>
      </rPr>
      <t>, český výrobek,</t>
    </r>
    <r>
      <rPr>
        <b/>
        <sz val="9"/>
        <color theme="1"/>
        <rFont val="Calibri"/>
        <family val="2"/>
        <charset val="238"/>
      </rPr>
      <t xml:space="preserve"> záruka 36 měsíců</t>
    </r>
  </si>
  <si>
    <r>
      <t xml:space="preserve">moderní barová židle, plast lasturového tvaru, ocelová chromovaná konstrukce ližinového typu, možnost stohování (max. 5 kusů), odstíny plastů: modrá P 71, šedá P 72, oranžová P73, černá P 74, červená P 75, písková P76, zelená P 77, bílá P 78, </t>
    </r>
    <r>
      <rPr>
        <b/>
        <sz val="9"/>
        <color theme="1"/>
        <rFont val="Calibri"/>
        <family val="2"/>
        <charset val="238"/>
      </rPr>
      <t>nosnost 120 kg</t>
    </r>
    <r>
      <rPr>
        <sz val="9"/>
        <color theme="1"/>
        <rFont val="Calibri"/>
        <family val="2"/>
      </rPr>
      <t>, český výrobek,</t>
    </r>
    <r>
      <rPr>
        <b/>
        <sz val="9"/>
        <color theme="1"/>
        <rFont val="Calibri"/>
        <family val="2"/>
        <charset val="238"/>
      </rPr>
      <t xml:space="preserve"> záruka 36 měsíců</t>
    </r>
  </si>
  <si>
    <r>
      <t xml:space="preserve">moderní barová židle, plast lasturového tvaru, čalouněný sedák, ocelová chromovaná konstrukce ližinového typu, možnost stohování (max. 5 kusů), odstíny plastů: modrá P 71, šedá P 72, oranžová P73, černá P 74, červená P 75, písková P76, zelená P 77, bílá P 78, </t>
    </r>
    <r>
      <rPr>
        <b/>
        <sz val="9"/>
        <color theme="1"/>
        <rFont val="Calibri"/>
        <family val="2"/>
        <charset val="238"/>
      </rPr>
      <t>nosnost 120 kg</t>
    </r>
    <r>
      <rPr>
        <sz val="9"/>
        <color theme="1"/>
        <rFont val="Calibri"/>
        <family val="2"/>
      </rPr>
      <t xml:space="preserve">, český výrobek, </t>
    </r>
    <r>
      <rPr>
        <b/>
        <sz val="9"/>
        <color theme="1"/>
        <rFont val="Calibri"/>
        <family val="2"/>
        <charset val="238"/>
      </rPr>
      <t>záruka 36 měsíců</t>
    </r>
  </si>
  <si>
    <t>p o d r u č k y   n e l z e   d o p l n i t</t>
  </si>
  <si>
    <t>kód:  1800 + 1801</t>
  </si>
  <si>
    <r>
      <rPr>
        <b/>
        <sz val="11"/>
        <color theme="1"/>
        <rFont val="Calibri"/>
        <family val="2"/>
      </rPr>
      <t>Cena EXW</t>
    </r>
    <r>
      <rPr>
        <sz val="11"/>
        <color theme="1"/>
        <rFont val="Calibri"/>
        <family val="2"/>
      </rPr>
      <t xml:space="preserve"> - sleva 3% (sleva za vlastní odběr zboží). Při hodnotě objednávky nad 10.000 Kč bez DPH je doprava na adresu provozovny, prodejny, skladu Kupujícího ZDARMA (DDU). Při hodnotě objednávky do 10.000 Kč bez DPH je doprava na adresu provozovny, prodejny, skladu Kupujícího za poplatek 160 Kč bez DPH za každý kus.Tyto přepravní podmínky se vztahují na dopravu v rámci ČR a vyložení na rampu prodejny nebo ke dveřím domu na adresu Kupujícího (Prodejce). Výrobce si vyhrazuje právo na odmítnutí přepravy, pokud by přepravní náklady překročily 20% hodnoty zakázky.
Ceny zboží nezahrnují dodání na čas, dodání ve smontovaném stavu*, stěhování v objektu (cena na poptávku) a přímou likvidaci obalů (cena na poptávku).
V případě přepravy na určené místo mimo provozovnu Kupujícího nebo na adresu třetí osoby (např. koncového zákazníka), bude účtován poplatek 160,- Kč bez DPH za každý přepravovaný kus. Při dosažení 50.000,- Kč bez DPH celkové hodnoty zakázky bude zboží přepraveno zdarma, výjimkou je přeprava lavic a sofa.
</t>
    </r>
    <r>
      <rPr>
        <b/>
        <sz val="11"/>
        <color theme="1"/>
        <rFont val="Calibri"/>
        <family val="2"/>
      </rPr>
      <t>Sofa</t>
    </r>
    <r>
      <rPr>
        <sz val="11"/>
        <color theme="1"/>
        <rFont val="Calibri"/>
        <family val="2"/>
      </rPr>
      <t xml:space="preserve"> – doprava na adresu provozovny, prodejny, skladu Kupujícího je zdarma. Doprava mimo provozovnu, prodejnu, sklad Kupujícího nebo na adresu třetí osoby bude Prodávajícím stanovena nabídková cena bez ohledu na hodnotu objednávky.
</t>
    </r>
    <r>
      <rPr>
        <b/>
        <sz val="11"/>
        <color theme="1"/>
        <rFont val="Calibri"/>
        <family val="2"/>
      </rPr>
      <t>Lavice</t>
    </r>
    <r>
      <rPr>
        <sz val="11"/>
        <color theme="1"/>
        <rFont val="Calibri"/>
        <family val="2"/>
      </rPr>
      <t xml:space="preserve"> – doprava bude vždy řešená nabídkovou cenou pro přepravu.
U komponentů a drobných zásilek bude vždy účtováno dopravné ve výši 160,-Kč bez DPH.
</t>
    </r>
    <r>
      <rPr>
        <b/>
        <sz val="11"/>
        <color theme="1"/>
        <rFont val="Calibri"/>
        <family val="2"/>
      </rPr>
      <t>*MONTÁŽ</t>
    </r>
    <r>
      <rPr>
        <sz val="11"/>
        <color theme="1"/>
        <rFont val="Calibri"/>
        <family val="2"/>
      </rPr>
      <t xml:space="preserve"> - 200,-Kč bez DPH/1ks
</t>
    </r>
    <r>
      <rPr>
        <b/>
        <sz val="11"/>
        <color theme="1"/>
        <rFont val="Calibri"/>
        <family val="2"/>
      </rPr>
      <t>NÁKLADY NA ZAPŮJČENÍ</t>
    </r>
    <r>
      <rPr>
        <sz val="11"/>
        <color theme="1"/>
        <rFont val="Calibri"/>
        <family val="2"/>
      </rPr>
      <t xml:space="preserve">  -200,-Kč bez DPH dodání/ 200,-Kč bez DPH vrácení. Cena platná pro 1 ks výrobku, při  zapůjčení většího počtu kusů bude cena stanovena individuálně
</t>
    </r>
    <r>
      <rPr>
        <b/>
        <sz val="11"/>
        <color theme="1"/>
        <rFont val="Calibri"/>
        <family val="2"/>
      </rPr>
      <t>PLATEBNÍ PODMÍNKY</t>
    </r>
    <r>
      <rPr>
        <sz val="11"/>
        <color theme="1"/>
        <rFont val="Calibri"/>
        <family val="2"/>
      </rPr>
      <t xml:space="preserve"> - při převzetí zboží není možná platba v hotovosti. Zboží lze hradit pouze bankovním převodem před dodáním nebo po dodání zboží v závislosti na předem smluvených podmínek Prodávajícího s Kupujícím
</t>
    </r>
    <r>
      <rPr>
        <b/>
        <sz val="11"/>
        <color theme="1"/>
        <rFont val="Calibri"/>
        <family val="2"/>
      </rPr>
      <t xml:space="preserve">NEPŘEVZETÍ ZÁSILKY </t>
    </r>
    <r>
      <rPr>
        <sz val="11"/>
        <color theme="1"/>
        <rFont val="Calibri"/>
        <family val="2"/>
      </rPr>
      <t>- v případě, že nebude na základě potvrzeného termínu zboží převzato, bude marná a opětovná doprava účtována</t>
    </r>
  </si>
  <si>
    <t>Počet "paletových míst" je uveden u sedaček a lavic )poze pro účel přepravy. Sedačky a lavice jsou standardně dodávány bez palet. </t>
  </si>
  <si>
    <t>U lavic a sedaček je možný roznos, výnos, vybalení a odvoz obalového materiálu nacenit a provést.</t>
  </si>
  <si>
    <t>44-54,5</t>
  </si>
  <si>
    <t>33 kg</t>
  </si>
  <si>
    <r>
      <t>0,238 m</t>
    </r>
    <r>
      <rPr>
        <vertAlign val="superscript"/>
        <sz val="10"/>
        <color theme="1"/>
        <rFont val="Calibri"/>
        <family val="2"/>
        <charset val="238"/>
      </rPr>
      <t>3</t>
    </r>
  </si>
  <si>
    <t>122-148</t>
  </si>
  <si>
    <r>
      <t xml:space="preserve">plynový píst pro kancelářské židle, chromovaný tubus - délka 193 mm, </t>
    </r>
    <r>
      <rPr>
        <sz val="9"/>
        <rFont val="Calibri"/>
        <family val="2"/>
        <charset val="238"/>
      </rPr>
      <t>double conus 38 mm</t>
    </r>
    <r>
      <rPr>
        <sz val="9"/>
        <color theme="1"/>
        <rFont val="Calibri"/>
        <family val="2"/>
        <charset val="238"/>
      </rPr>
      <t>, zdvih 103 mm, maximální délka 345 mm, standardizované kónické usazení 28/50 mm</t>
    </r>
  </si>
  <si>
    <t>4,6 kg/ 1 ks</t>
  </si>
  <si>
    <t>XXX_(novinky)_XXX</t>
  </si>
  <si>
    <t xml:space="preserve"> Obchodní a technické informace , komponenty</t>
  </si>
  <si>
    <t>tvrdé kolečko pro kancelářské židle bez brzdy, Ø 65 mm, s čepem Ø 11 mm, vhodné pro koberce a měkké povrchy, nosnost 35 kg, materiál polypropylen (s automatickou brzdou na poptávku)</t>
  </si>
  <si>
    <t>1381 SYN FLUTE ALU antistatic (ESD) PLUS</t>
  </si>
  <si>
    <t>1380 SYN FLUTE C antistatic (ESD) STANDARD</t>
  </si>
  <si>
    <r>
      <t xml:space="preserve">židle s vysokým síťovaným opěrákem a nastavitelnou bederní výstuhou, volitelný podhlavník se sítí nebo čalounem výškově a úhlově nastavitelný, možnost doplnění ramínka na oděv, nastavení výšky opěráku s uzamykáním, nový pohodlnější sedák z vrstvené PU pěny, synchronní mechanismus s čtyřnásobnou aretací, automatickým nastavením síly protiváhy a nastavením hloubky sedáku, ALU leštěná báze, kolečka Ø 60 mm pro měkké podlahy, volitelné područky, </t>
    </r>
    <r>
      <rPr>
        <b/>
        <sz val="9"/>
        <color theme="1"/>
        <rFont val="Calibri"/>
        <family val="2"/>
        <charset val="238"/>
      </rPr>
      <t>nosnost 150 kg</t>
    </r>
    <r>
      <rPr>
        <sz val="9"/>
        <color theme="1"/>
        <rFont val="Calibri"/>
        <family val="2"/>
      </rPr>
      <t xml:space="preserve">, český výrobek, </t>
    </r>
    <r>
      <rPr>
        <b/>
        <sz val="9"/>
        <color theme="1"/>
        <rFont val="Calibri"/>
        <family val="2"/>
        <charset val="238"/>
      </rPr>
      <t>záruka 60 měsíců</t>
    </r>
  </si>
  <si>
    <r>
      <t xml:space="preserve">židle s vysokým síťovaným opěrákem a výškově nastavitelnou bederní výztuhou, volitelný podhlavník se sítí nebo čalounem výškově a uhlově nastavitelný, možnost doplnění ramínka na oděv, nastavení výšky opěráku s uzamykáním, nový pohodlnější sedák z vrstvené PU pěny,  synchronní mechanismus s čtyřnásobnou aretací, automatickým nastavením síly protiváhy a nastavením hloubky sedáku, plastová báze, kolečka Ø 60 mm pro měkké podlahy, volitelné područky, </t>
    </r>
    <r>
      <rPr>
        <b/>
        <sz val="9"/>
        <color theme="1"/>
        <rFont val="Calibri"/>
        <family val="2"/>
        <charset val="238"/>
      </rPr>
      <t>nosnost 150 kg</t>
    </r>
    <r>
      <rPr>
        <sz val="9"/>
        <color theme="1"/>
        <rFont val="Calibri"/>
        <family val="2"/>
      </rPr>
      <t xml:space="preserve">, český výrobek, </t>
    </r>
    <r>
      <rPr>
        <b/>
        <sz val="9"/>
        <color theme="1"/>
        <rFont val="Calibri"/>
        <family val="2"/>
        <charset val="238"/>
      </rPr>
      <t>záruka 60 měsíců</t>
    </r>
  </si>
  <si>
    <t>příplatek za výškově stavitelný kruh 1906 (celokovový)</t>
  </si>
  <si>
    <t>příplatek za výškově stavitelný kruh 1906  (celokovový)</t>
  </si>
  <si>
    <t>124-134</t>
  </si>
  <si>
    <t>48-58</t>
  </si>
  <si>
    <t>95-111</t>
  </si>
  <si>
    <t>43-53</t>
  </si>
  <si>
    <t>18,02 kg</t>
  </si>
  <si>
    <t>sada 5 ks</t>
  </si>
  <si>
    <t>200 000 cyků 150 000 cyklů</t>
  </si>
  <si>
    <r>
      <t xml:space="preserve">vícemístná lavice, </t>
    </r>
    <r>
      <rPr>
        <b/>
        <sz val="9"/>
        <color theme="1"/>
        <rFont val="Calibri"/>
        <family val="2"/>
      </rPr>
      <t>černé nebo šedé</t>
    </r>
    <r>
      <rPr>
        <sz val="9"/>
        <color theme="1"/>
        <rFont val="Calibri"/>
        <family val="2"/>
      </rPr>
      <t xml:space="preserve"> lakování, s dřevěným sedákem a opěrákem z bukové překližky lakované transparentním lakem, baleno do fólie, sedadlo lze nahradit odkládacím stolkem z LTD desky s hranou ABS - dekor černá matná: cena lavice zůstává nezměněna, </t>
    </r>
    <r>
      <rPr>
        <b/>
        <sz val="9"/>
        <color theme="1"/>
        <rFont val="Calibri"/>
        <family val="2"/>
        <charset val="238"/>
      </rPr>
      <t>nosnost 150 kg/1 místo</t>
    </r>
    <r>
      <rPr>
        <sz val="9"/>
        <color theme="1"/>
        <rFont val="Calibri"/>
        <family val="2"/>
      </rPr>
      <t xml:space="preserve">, český výrobek, </t>
    </r>
    <r>
      <rPr>
        <b/>
        <sz val="9"/>
        <color theme="1"/>
        <rFont val="Calibri"/>
        <family val="2"/>
        <charset val="238"/>
      </rPr>
      <t>záruka 24 měsíců</t>
    </r>
  </si>
  <si>
    <r>
      <t xml:space="preserve">vícemístná lavice, </t>
    </r>
    <r>
      <rPr>
        <b/>
        <sz val="9"/>
        <color theme="1"/>
        <rFont val="Calibri"/>
        <family val="2"/>
      </rPr>
      <t>černé nebo šedé</t>
    </r>
    <r>
      <rPr>
        <sz val="9"/>
        <color theme="1"/>
        <rFont val="Calibri"/>
        <family val="2"/>
      </rPr>
      <t xml:space="preserve"> lakování, s plastovým sedákem a opěrákem v oodstínech: P25 - červená, P26 - černá, P27 - tm. modrá, P28 - slonová kost, P29 - tm. šedá, P30 - vínová,  baleno do fólie, sedadlo lze nahradit odkládacím stolkem z LTD desky s hranou ABS - dekor černá matná: cena lavice zůstává nezměněna, </t>
    </r>
    <r>
      <rPr>
        <b/>
        <sz val="9"/>
        <color theme="1"/>
        <rFont val="Calibri"/>
        <family val="2"/>
        <charset val="238"/>
      </rPr>
      <t>nosnost 150 kg/1 místo</t>
    </r>
    <r>
      <rPr>
        <sz val="9"/>
        <color theme="1"/>
        <rFont val="Calibri"/>
        <family val="2"/>
      </rPr>
      <t xml:space="preserve">, český výrobek, </t>
    </r>
    <r>
      <rPr>
        <b/>
        <sz val="9"/>
        <color theme="1"/>
        <rFont val="Calibri"/>
        <family val="2"/>
        <charset val="238"/>
      </rPr>
      <t>záruka 24 měsíců</t>
    </r>
  </si>
  <si>
    <r>
      <t xml:space="preserve">vícemístná lavice, </t>
    </r>
    <r>
      <rPr>
        <b/>
        <sz val="9"/>
        <color theme="1"/>
        <rFont val="Calibri"/>
        <family val="2"/>
      </rPr>
      <t xml:space="preserve">černé nebo šedé </t>
    </r>
    <r>
      <rPr>
        <sz val="9"/>
        <color theme="1"/>
        <rFont val="Calibri"/>
        <family val="2"/>
      </rPr>
      <t xml:space="preserve">lakování, s plastovým sedákem a opěrákem v odstínech: P10 - černá, P13 - modrá, P15 - oranžová, P16 - zelená, baleno do fólie, sedadlo lze nahradit odkládacím stolkem z LTD desky s hranou ABS - dekor černá matná: cena lavice zůstává nezměněna, </t>
    </r>
    <r>
      <rPr>
        <b/>
        <sz val="9"/>
        <color theme="1"/>
        <rFont val="Calibri"/>
        <family val="2"/>
        <charset val="238"/>
      </rPr>
      <t>nosnost 150 kg/1 místo</t>
    </r>
    <r>
      <rPr>
        <sz val="9"/>
        <color theme="1"/>
        <rFont val="Calibri"/>
        <family val="2"/>
      </rPr>
      <t xml:space="preserve">, český výrobek, </t>
    </r>
    <r>
      <rPr>
        <b/>
        <sz val="9"/>
        <color theme="1"/>
        <rFont val="Calibri"/>
        <family val="2"/>
        <charset val="238"/>
      </rPr>
      <t>záruka 24 měsíců</t>
    </r>
  </si>
  <si>
    <r>
      <t xml:space="preserve">dvoumístná čalouněná lavice, </t>
    </r>
    <r>
      <rPr>
        <b/>
        <sz val="9"/>
        <color theme="1"/>
        <rFont val="Calibri"/>
        <family val="2"/>
      </rPr>
      <t xml:space="preserve">černý nebo šedý </t>
    </r>
    <r>
      <rPr>
        <sz val="9"/>
        <color theme="1"/>
        <rFont val="Calibri"/>
        <family val="2"/>
      </rPr>
      <t xml:space="preserve">ocelový rám, kluzáky nastavitelné výškově, sedadlo lze nahradit odkládacím stolkem z LTD desky s hranou ABS - dekor černá matná: cena lavice zůstává nezměněna, </t>
    </r>
    <r>
      <rPr>
        <b/>
        <sz val="9"/>
        <color theme="1"/>
        <rFont val="Calibri"/>
        <family val="2"/>
        <charset val="238"/>
      </rPr>
      <t>nosnost 150 kg/1 místo</t>
    </r>
    <r>
      <rPr>
        <sz val="9"/>
        <color theme="1"/>
        <rFont val="Calibri"/>
        <family val="2"/>
      </rPr>
      <t>, český výrobek, záruka 24 měsíců</t>
    </r>
  </si>
  <si>
    <r>
      <t xml:space="preserve">trojmístná čalouněná lavice, </t>
    </r>
    <r>
      <rPr>
        <b/>
        <sz val="9"/>
        <color theme="1"/>
        <rFont val="Calibri"/>
        <family val="2"/>
      </rPr>
      <t>černý nebo šedý</t>
    </r>
    <r>
      <rPr>
        <sz val="9"/>
        <color theme="1"/>
        <rFont val="Calibri"/>
        <family val="2"/>
      </rPr>
      <t xml:space="preserve"> ocelový rám, kluzáky nastavitelné výškově,sedadlo lze nahradit odkládacím stolkem z LTD desky s hranou ABS - dekor černá matná: cena lavice zůstává nezměněna, </t>
    </r>
    <r>
      <rPr>
        <b/>
        <sz val="9"/>
        <color theme="1"/>
        <rFont val="Calibri"/>
        <family val="2"/>
        <charset val="238"/>
      </rPr>
      <t>nosnost 150 kg/1 místo</t>
    </r>
    <r>
      <rPr>
        <sz val="9"/>
        <color theme="1"/>
        <rFont val="Calibri"/>
        <family val="2"/>
      </rPr>
      <t>, český výrobek, záruka 24 měsíců</t>
    </r>
  </si>
  <si>
    <r>
      <t xml:space="preserve">čtyřmístná čalouněná lavice, </t>
    </r>
    <r>
      <rPr>
        <b/>
        <sz val="9"/>
        <color theme="1"/>
        <rFont val="Calibri"/>
        <family val="2"/>
      </rPr>
      <t>černý nebo šedý</t>
    </r>
    <r>
      <rPr>
        <sz val="9"/>
        <color theme="1"/>
        <rFont val="Calibri"/>
        <family val="2"/>
      </rPr>
      <t xml:space="preserve"> ocelový rám, kluzáky nastavitelné výškově, sedadlo lze nahradit odkládacím stolkem z LTD desky s hranou ABS - dekor černá matná: cena lavice zůstává nezměněna, </t>
    </r>
    <r>
      <rPr>
        <b/>
        <sz val="9"/>
        <color theme="1"/>
        <rFont val="Calibri"/>
        <family val="2"/>
        <charset val="238"/>
      </rPr>
      <t>nosnost 150 kg/1 místo</t>
    </r>
    <r>
      <rPr>
        <sz val="9"/>
        <color theme="1"/>
        <rFont val="Calibri"/>
        <family val="2"/>
      </rPr>
      <t>, český výrobek, záruka 24 měsíců</t>
    </r>
  </si>
  <si>
    <r>
      <t xml:space="preserve">čtyřmístná čalouněná lavice, sedadlo lze nahradit odkládacím stolkem z LTD desky s hranou ABS - dekor černá matná: cena lavice zůstává nezměněna, </t>
    </r>
    <r>
      <rPr>
        <b/>
        <sz val="9"/>
        <color theme="1"/>
        <rFont val="Calibri"/>
        <family val="2"/>
      </rPr>
      <t>černý nebo šedý</t>
    </r>
    <r>
      <rPr>
        <sz val="9"/>
        <color theme="1"/>
        <rFont val="Calibri"/>
        <family val="2"/>
      </rPr>
      <t xml:space="preserve"> ocelový rám, kluzáky nastavitelné výškově,  </t>
    </r>
    <r>
      <rPr>
        <b/>
        <sz val="9"/>
        <color theme="1"/>
        <rFont val="Calibri"/>
        <family val="2"/>
        <charset val="238"/>
      </rPr>
      <t>nosnost 150 kg/1 místo</t>
    </r>
    <r>
      <rPr>
        <sz val="9"/>
        <color theme="1"/>
        <rFont val="Calibri"/>
        <family val="2"/>
      </rPr>
      <t>, český výrobek, záruka 24 měsíců</t>
    </r>
  </si>
  <si>
    <t>1390 SYN K Tullio PDH</t>
  </si>
  <si>
    <t>1390 SYN K Tullio</t>
  </si>
  <si>
    <r>
      <t xml:space="preserve">studentská židle se síťovinou na opěráku a čalouněným sedákem, černé plasty, synchronní mechanismus     s aretací v základní poloze a nastavením síly protiváhy, výškově nastavitelná bederní opěrka, výškově nastavitelné područky, měkkou dotykovou plochou, výškové nastavení sedáku plynovým pístem, moderní plastová báze, kolečka Ø 50 mm pro měkké podlahy, </t>
    </r>
    <r>
      <rPr>
        <b/>
        <sz val="9"/>
        <color theme="1"/>
        <rFont val="Calibri"/>
        <family val="2"/>
        <charset val="238"/>
      </rPr>
      <t>nosnost 120 kg</t>
    </r>
    <r>
      <rPr>
        <sz val="9"/>
        <color theme="1"/>
        <rFont val="Calibri"/>
        <family val="2"/>
      </rPr>
      <t xml:space="preserve">, </t>
    </r>
    <r>
      <rPr>
        <b/>
        <sz val="9"/>
        <color theme="1"/>
        <rFont val="Calibri"/>
        <family val="2"/>
        <charset val="238"/>
      </rPr>
      <t>záruka 24 měsíců</t>
    </r>
  </si>
  <si>
    <t>SMAZAT</t>
  </si>
  <si>
    <t>PROPOJIT CENU</t>
  </si>
  <si>
    <t xml:space="preserve">křeslo s vysokým opěrákem, velmi odolná potahová látka, černý kovový kříž 690 mm, houpací mechanismus s nastavitelnou silou protiváhy a aretací v základní poloze, páka mechaniky současně ovládá výškové nastavení - plynový píst, područky pevné, plastové s </t>
  </si>
  <si>
    <t>AR 09</t>
  </si>
  <si>
    <t>AR 09 C</t>
  </si>
  <si>
    <t>44,5-57</t>
  </si>
  <si>
    <t>58-83,5</t>
  </si>
  <si>
    <t>60-86</t>
  </si>
  <si>
    <t>126,5-136</t>
  </si>
  <si>
    <t>3D (3 funkce)</t>
  </si>
  <si>
    <t>rozteč:</t>
  </si>
  <si>
    <t>2,50 kg</t>
  </si>
  <si>
    <t>4D (4 funkce)</t>
  </si>
  <si>
    <t>3,30 kg</t>
  </si>
  <si>
    <t>2,64 kg</t>
  </si>
  <si>
    <t>2D (2 funkce)</t>
  </si>
  <si>
    <t>1,44 kg</t>
  </si>
  <si>
    <t>2,04 kg</t>
  </si>
  <si>
    <r>
      <t>3D područky ve tvaru T s inklinací vpřed o 15</t>
    </r>
    <r>
      <rPr>
        <vertAlign val="superscript"/>
        <sz val="9"/>
        <color theme="1"/>
        <rFont val="Calibri"/>
        <family val="2"/>
        <charset val="238"/>
      </rPr>
      <t>o</t>
    </r>
    <r>
      <rPr>
        <sz val="9"/>
        <color theme="1"/>
        <rFont val="Calibri"/>
        <family val="2"/>
      </rPr>
      <t>, materiál plast PP (polypropylen), s ocelovou základnou vysoké pevnosti, černý práškový lak, výškově nastavitelné s měkkou dotykovou plochou (PU) o rozměru 250x90 mm, nastavení dotykové plochy - úhlové nastavení -20</t>
    </r>
    <r>
      <rPr>
        <vertAlign val="superscript"/>
        <sz val="9"/>
        <color theme="1"/>
        <rFont val="Calibri"/>
        <family val="2"/>
        <charset val="238"/>
      </rPr>
      <t>o</t>
    </r>
    <r>
      <rPr>
        <sz val="9"/>
        <color theme="1"/>
        <rFont val="Calibri"/>
        <family val="2"/>
      </rPr>
      <t xml:space="preserve"> ~ +20</t>
    </r>
    <r>
      <rPr>
        <vertAlign val="superscript"/>
        <sz val="9"/>
        <color theme="1"/>
        <rFont val="Calibri"/>
        <family val="2"/>
        <charset val="238"/>
      </rPr>
      <t>o</t>
    </r>
    <r>
      <rPr>
        <sz val="9"/>
        <color theme="1"/>
        <rFont val="Calibri"/>
        <family val="2"/>
      </rPr>
      <t>, zdvih 90 mm, posunutí vpřed a vzad</t>
    </r>
    <r>
      <rPr>
        <sz val="9"/>
        <color theme="1"/>
        <rFont val="Calibri"/>
        <family val="2"/>
        <charset val="238"/>
      </rPr>
      <t xml:space="preserve"> 0-57 mm, </t>
    </r>
    <r>
      <rPr>
        <b/>
        <sz val="9"/>
        <color theme="1"/>
        <rFont val="Calibri"/>
        <family val="2"/>
        <charset val="238"/>
      </rPr>
      <t>záruka 24 měsíců</t>
    </r>
  </si>
  <si>
    <r>
      <t>3D područky ve tvaru T s inklinací vpřed o 15</t>
    </r>
    <r>
      <rPr>
        <vertAlign val="superscript"/>
        <sz val="9"/>
        <color theme="1"/>
        <rFont val="Calibri"/>
        <family val="2"/>
        <charset val="238"/>
      </rPr>
      <t>o</t>
    </r>
    <r>
      <rPr>
        <sz val="9"/>
        <color theme="1"/>
        <rFont val="Calibri"/>
        <family val="2"/>
      </rPr>
      <t>, materiál plast PP (polypropylen), s ocelovou základnou vysoké pevnosti a adaptérem pro posuv do šířky o 42 mm na každou stranu, černý práškový lak, výškově nastavitelné s měkkou dotykovou plochou (PU) o rozměru 250x90 mm, nastavení dotykové plochy - úhlové nastavení -20</t>
    </r>
    <r>
      <rPr>
        <vertAlign val="superscript"/>
        <sz val="9"/>
        <color theme="1"/>
        <rFont val="Calibri"/>
        <family val="2"/>
        <charset val="238"/>
      </rPr>
      <t>o</t>
    </r>
    <r>
      <rPr>
        <sz val="9"/>
        <color theme="1"/>
        <rFont val="Calibri"/>
        <family val="2"/>
      </rPr>
      <t xml:space="preserve"> ~ +20</t>
    </r>
    <r>
      <rPr>
        <vertAlign val="superscript"/>
        <sz val="9"/>
        <color theme="1"/>
        <rFont val="Calibri"/>
        <family val="2"/>
        <charset val="238"/>
      </rPr>
      <t>o</t>
    </r>
    <r>
      <rPr>
        <sz val="9"/>
        <color theme="1"/>
        <rFont val="Calibri"/>
        <family val="2"/>
      </rPr>
      <t xml:space="preserve">, zdvih 90 mm, posunutí vpřed a vzad 0-57 mm, </t>
    </r>
    <r>
      <rPr>
        <b/>
        <sz val="9"/>
        <color theme="1"/>
        <rFont val="Calibri"/>
        <family val="2"/>
        <charset val="238"/>
      </rPr>
      <t>záruka 24 měsíců</t>
    </r>
  </si>
  <si>
    <r>
      <t>3D područky ve tvaru T s inklinací vpřed o 15</t>
    </r>
    <r>
      <rPr>
        <vertAlign val="superscript"/>
        <sz val="9"/>
        <color theme="1"/>
        <rFont val="Calibri"/>
        <family val="2"/>
        <charset val="238"/>
      </rPr>
      <t>o</t>
    </r>
    <r>
      <rPr>
        <sz val="9"/>
        <color theme="1"/>
        <rFont val="Calibri"/>
        <family val="2"/>
      </rPr>
      <t>, materiál plast PP (polypropylen), s ocelovou základnou vysoké pevnosti, chrom, výškově nastavitelné s měkkou dotykovou plochou (PU) o rozměru 250x90 mm, nastavení dotykové plochy - úhlové nastavení -20</t>
    </r>
    <r>
      <rPr>
        <vertAlign val="superscript"/>
        <sz val="9"/>
        <color theme="1"/>
        <rFont val="Calibri"/>
        <family val="2"/>
        <charset val="238"/>
      </rPr>
      <t>o</t>
    </r>
    <r>
      <rPr>
        <sz val="9"/>
        <color theme="1"/>
        <rFont val="Calibri"/>
        <family val="2"/>
      </rPr>
      <t xml:space="preserve"> ~ +20</t>
    </r>
    <r>
      <rPr>
        <vertAlign val="superscript"/>
        <sz val="9"/>
        <color theme="1"/>
        <rFont val="Calibri"/>
        <family val="2"/>
        <charset val="238"/>
      </rPr>
      <t>o</t>
    </r>
    <r>
      <rPr>
        <sz val="9"/>
        <color theme="1"/>
        <rFont val="Calibri"/>
        <family val="2"/>
      </rPr>
      <t xml:space="preserve">, zdvih 90 mm, posunutí vpřed a vzad 0-57 mm, </t>
    </r>
    <r>
      <rPr>
        <b/>
        <sz val="9"/>
        <color theme="1"/>
        <rFont val="Calibri"/>
        <family val="2"/>
        <charset val="238"/>
      </rPr>
      <t>záruka 24 měsíců</t>
    </r>
  </si>
  <si>
    <r>
      <t>3D područky ve tvaru T s inklinací vpřed o 15</t>
    </r>
    <r>
      <rPr>
        <vertAlign val="superscript"/>
        <sz val="9"/>
        <color theme="1"/>
        <rFont val="Calibri"/>
        <family val="2"/>
        <charset val="238"/>
      </rPr>
      <t>o</t>
    </r>
    <r>
      <rPr>
        <sz val="9"/>
        <color theme="1"/>
        <rFont val="Calibri"/>
        <family val="2"/>
      </rPr>
      <t>, materiál plast PP (polypropylen), s ocelovou základnou vysoké pevnosti a adaptérem pro posuv do šířky o 42 mm na každou stranu, chrom, výškově nastavitelné s měkkou dotykovou plochou (PU) o rozměru 250x90 mm, nastavení dotykové plochy - úhlové nastavení -20</t>
    </r>
    <r>
      <rPr>
        <vertAlign val="superscript"/>
        <sz val="9"/>
        <color theme="1"/>
        <rFont val="Calibri"/>
        <family val="2"/>
        <charset val="238"/>
      </rPr>
      <t>o</t>
    </r>
    <r>
      <rPr>
        <sz val="9"/>
        <color theme="1"/>
        <rFont val="Calibri"/>
        <family val="2"/>
      </rPr>
      <t xml:space="preserve"> ~ +20</t>
    </r>
    <r>
      <rPr>
        <vertAlign val="superscript"/>
        <sz val="9"/>
        <color theme="1"/>
        <rFont val="Calibri"/>
        <family val="2"/>
        <charset val="238"/>
      </rPr>
      <t>o</t>
    </r>
    <r>
      <rPr>
        <sz val="9"/>
        <color theme="1"/>
        <rFont val="Calibri"/>
        <family val="2"/>
      </rPr>
      <t xml:space="preserve">, zdvih 90 mm, posunutí vpřed a vzad 0-57 mm, </t>
    </r>
    <r>
      <rPr>
        <b/>
        <sz val="9"/>
        <color theme="1"/>
        <rFont val="Calibri"/>
        <family val="2"/>
        <charset val="238"/>
      </rPr>
      <t>záruka 24 měsíců</t>
    </r>
  </si>
  <si>
    <r>
      <t xml:space="preserve">3D područky ve tvaru T, materiál plast PP (polypropylen), s ocelovou základnou vysoké pevnosti, černý práškový lak, výškově nastavitelné s měkkou dotykovou plochou (PU) o rozměru </t>
    </r>
    <r>
      <rPr>
        <sz val="9"/>
        <rFont val="Calibri"/>
        <family val="2"/>
        <charset val="238"/>
      </rPr>
      <t>250x90</t>
    </r>
    <r>
      <rPr>
        <sz val="9"/>
        <color theme="1"/>
        <rFont val="Calibri"/>
        <family val="2"/>
      </rPr>
      <t xml:space="preserve"> mm, nastavení dotykové plochy - úhlové nastavení -20</t>
    </r>
    <r>
      <rPr>
        <vertAlign val="superscript"/>
        <sz val="9"/>
        <color theme="1"/>
        <rFont val="Calibri"/>
        <family val="2"/>
        <charset val="238"/>
      </rPr>
      <t>o</t>
    </r>
    <r>
      <rPr>
        <sz val="9"/>
        <color theme="1"/>
        <rFont val="Calibri"/>
        <family val="2"/>
      </rPr>
      <t xml:space="preserve"> ~ +20</t>
    </r>
    <r>
      <rPr>
        <vertAlign val="superscript"/>
        <sz val="9"/>
        <color theme="1"/>
        <rFont val="Calibri"/>
        <family val="2"/>
        <charset val="238"/>
      </rPr>
      <t>o</t>
    </r>
    <r>
      <rPr>
        <sz val="9"/>
        <color theme="1"/>
        <rFont val="Calibri"/>
        <family val="2"/>
      </rPr>
      <t xml:space="preserve">, zdvih </t>
    </r>
    <r>
      <rPr>
        <sz val="9"/>
        <rFont val="Calibri"/>
        <family val="2"/>
        <charset val="238"/>
      </rPr>
      <t>72</t>
    </r>
    <r>
      <rPr>
        <sz val="9"/>
        <color theme="1"/>
        <rFont val="Calibri"/>
        <family val="2"/>
      </rPr>
      <t xml:space="preserve"> mm, posunutí vpřed a vzad</t>
    </r>
    <r>
      <rPr>
        <sz val="9"/>
        <rFont val="Calibri"/>
        <family val="2"/>
        <charset val="238"/>
      </rPr>
      <t xml:space="preserve"> 0-64 mm</t>
    </r>
    <r>
      <rPr>
        <b/>
        <sz val="9"/>
        <color theme="1"/>
        <rFont val="Calibri"/>
        <family val="2"/>
      </rPr>
      <t>,</t>
    </r>
    <r>
      <rPr>
        <sz val="9"/>
        <color theme="1"/>
        <rFont val="Calibri"/>
        <family val="2"/>
        <charset val="238"/>
      </rPr>
      <t xml:space="preserve"> </t>
    </r>
    <r>
      <rPr>
        <b/>
        <sz val="9"/>
        <color theme="1"/>
        <rFont val="Calibri"/>
        <family val="2"/>
        <charset val="238"/>
      </rPr>
      <t>záruka 24 měsíců</t>
    </r>
  </si>
  <si>
    <r>
      <t>3D područky ve tvaru T, materiál plast PP (polypropylen), s oc</t>
    </r>
    <r>
      <rPr>
        <sz val="9"/>
        <rFont val="Calibri"/>
        <family val="2"/>
        <charset val="238"/>
      </rPr>
      <t>elovou základnou vysoké pevnosti, chrom, výškově nastavitelné s měkkou dotykovou plochou (PU) o rozměru 250x90</t>
    </r>
    <r>
      <rPr>
        <sz val="9"/>
        <color theme="1"/>
        <rFont val="Calibri"/>
        <family val="2"/>
      </rPr>
      <t xml:space="preserve"> mm, nastavení dotykové plochy - úhlové nastavení -20</t>
    </r>
    <r>
      <rPr>
        <vertAlign val="superscript"/>
        <sz val="9"/>
        <rFont val="Calibri"/>
        <family val="2"/>
        <charset val="238"/>
      </rPr>
      <t>o</t>
    </r>
    <r>
      <rPr>
        <sz val="9"/>
        <rFont val="Calibri"/>
        <family val="2"/>
        <charset val="238"/>
      </rPr>
      <t xml:space="preserve"> ~ +20</t>
    </r>
    <r>
      <rPr>
        <vertAlign val="superscript"/>
        <sz val="9"/>
        <rFont val="Calibri"/>
        <family val="2"/>
        <charset val="238"/>
      </rPr>
      <t>o</t>
    </r>
    <r>
      <rPr>
        <sz val="9"/>
        <rFont val="Calibri"/>
        <family val="2"/>
        <charset val="238"/>
      </rPr>
      <t xml:space="preserve">, zdvih 72 mm, posunutí vpřed a vzad 0-64 mm, </t>
    </r>
    <r>
      <rPr>
        <b/>
        <sz val="9"/>
        <rFont val="Calibri"/>
        <family val="2"/>
        <charset val="238"/>
      </rPr>
      <t>záruka 24 měsíců</t>
    </r>
  </si>
  <si>
    <r>
      <t>2D područky ve tvaru T s inklinací vpřed o 15</t>
    </r>
    <r>
      <rPr>
        <vertAlign val="superscript"/>
        <sz val="9"/>
        <color theme="1"/>
        <rFont val="Calibri"/>
        <family val="2"/>
        <charset val="238"/>
      </rPr>
      <t>o</t>
    </r>
    <r>
      <rPr>
        <sz val="9"/>
        <color theme="1"/>
        <rFont val="Calibri"/>
        <family val="2"/>
      </rPr>
      <t>, materiál plast PP (polypropylen), výškově nastavitelné s m</t>
    </r>
    <r>
      <rPr>
        <sz val="9"/>
        <rFont val="Calibri"/>
        <family val="2"/>
        <charset val="238"/>
      </rPr>
      <t>ěkkou dotykovou plochou (TPU) o rozměru 245x85 mm, zdvih 95 mm</t>
    </r>
    <r>
      <rPr>
        <sz val="9"/>
        <color theme="1"/>
        <rFont val="Calibri"/>
        <family val="2"/>
      </rPr>
      <t>,</t>
    </r>
    <r>
      <rPr>
        <sz val="9"/>
        <color theme="1"/>
        <rFont val="Calibri"/>
        <family val="2"/>
        <charset val="238"/>
      </rPr>
      <t xml:space="preserve">  záruka 24 měsíců</t>
    </r>
  </si>
  <si>
    <r>
      <t>4D područky ve tvaru T s inklinací vpřed o 15</t>
    </r>
    <r>
      <rPr>
        <vertAlign val="superscript"/>
        <sz val="9"/>
        <color theme="1"/>
        <rFont val="Calibri"/>
        <family val="2"/>
        <charset val="238"/>
      </rPr>
      <t>o</t>
    </r>
    <r>
      <rPr>
        <sz val="9"/>
        <color theme="1"/>
        <rFont val="Calibri"/>
        <family val="2"/>
      </rPr>
      <t>, materiál plast PP (polypropylen), výškově nastavitelné s měkkou dotykovou plochou (PU) o rozměr</t>
    </r>
    <r>
      <rPr>
        <sz val="9"/>
        <rFont val="Calibri"/>
        <family val="2"/>
        <charset val="238"/>
      </rPr>
      <t xml:space="preserve">u 260x105 </t>
    </r>
    <r>
      <rPr>
        <sz val="9"/>
        <color theme="1"/>
        <rFont val="Calibri"/>
        <family val="2"/>
      </rPr>
      <t>mm, nastavení dotykové plochy - úhlové nastavení -20</t>
    </r>
    <r>
      <rPr>
        <vertAlign val="superscript"/>
        <sz val="9"/>
        <rFont val="Calibri"/>
        <family val="2"/>
        <charset val="238"/>
      </rPr>
      <t>o</t>
    </r>
    <r>
      <rPr>
        <sz val="9"/>
        <rFont val="Calibri"/>
        <family val="2"/>
        <charset val="238"/>
      </rPr>
      <t xml:space="preserve"> ~ +20</t>
    </r>
    <r>
      <rPr>
        <vertAlign val="superscript"/>
        <sz val="9"/>
        <rFont val="Calibri"/>
        <family val="2"/>
        <charset val="238"/>
      </rPr>
      <t>o</t>
    </r>
    <r>
      <rPr>
        <sz val="9"/>
        <rFont val="Calibri"/>
        <family val="2"/>
        <charset val="238"/>
      </rPr>
      <t>, zdvih 72 mm, posunutí vpřed a vzad 0-64 mm</t>
    </r>
    <r>
      <rPr>
        <b/>
        <sz val="9"/>
        <rFont val="Calibri"/>
        <family val="2"/>
        <charset val="238"/>
      </rPr>
      <t>,</t>
    </r>
    <r>
      <rPr>
        <sz val="9"/>
        <rFont val="Calibri"/>
        <family val="2"/>
        <charset val="238"/>
      </rPr>
      <t xml:space="preserve"> do šířky 0-20 mm na každou str</t>
    </r>
    <r>
      <rPr>
        <sz val="9"/>
        <color theme="1"/>
        <rFont val="Calibri"/>
        <family val="2"/>
        <charset val="238"/>
      </rPr>
      <t xml:space="preserve">anu, </t>
    </r>
    <r>
      <rPr>
        <b/>
        <sz val="9"/>
        <color theme="1"/>
        <rFont val="Calibri"/>
        <family val="2"/>
        <charset val="238"/>
      </rPr>
      <t xml:space="preserve"> záruka 24 měsíců</t>
    </r>
  </si>
  <si>
    <t>novinka</t>
  </si>
  <si>
    <t>1D (1 funkce)</t>
  </si>
  <si>
    <t>2,92 kg</t>
  </si>
  <si>
    <t>2,00 kg</t>
  </si>
  <si>
    <r>
      <t xml:space="preserve">1D područky ve tvaru písmene T z plastu PP (polypropylen), s ocelovou základnou vysoké pevnosti, černý práškový lak, výškově nastavitelné s měkkou dotykovou plochou (PU) o rozměru 240 x 85 mm, zdvih 70 mm, </t>
    </r>
    <r>
      <rPr>
        <b/>
        <sz val="9"/>
        <color theme="1"/>
        <rFont val="Calibri"/>
        <family val="2"/>
        <charset val="238"/>
      </rPr>
      <t>záruka 24 měsíců</t>
    </r>
  </si>
  <si>
    <r>
      <t xml:space="preserve">2D područky ve tvaru písmene T z plastu PA (polyamid - nylon), výškově nastavitelné s měkkou dotykovou plochou (TPU) o rozměru 240 x 85 mm a lze ho podélně nastavovat v rozsahu 43 mm, zdvih 90 mm, </t>
    </r>
    <r>
      <rPr>
        <b/>
        <sz val="9"/>
        <color theme="1"/>
        <rFont val="Calibri"/>
        <family val="2"/>
        <charset val="238"/>
      </rPr>
      <t>záruka 24 měsíců</t>
    </r>
  </si>
  <si>
    <r>
      <t xml:space="preserve">plastové područky PP (polypropylen) s ocelovým jádrem, pro konferenční židle Taurus a lavice 1122-1125, </t>
    </r>
    <r>
      <rPr>
        <b/>
        <sz val="9"/>
        <color theme="1"/>
        <rFont val="Calibri"/>
        <family val="2"/>
        <charset val="238"/>
      </rPr>
      <t>záruka 24 měsíců</t>
    </r>
  </si>
  <si>
    <r>
      <t xml:space="preserve">plastové područky PP (polypropylen) s ocelovým jádrem a sklopným stolkem, pro konferenční židle Taurus, </t>
    </r>
    <r>
      <rPr>
        <b/>
        <sz val="9"/>
        <color theme="1"/>
        <rFont val="Calibri"/>
        <family val="2"/>
        <charset val="238"/>
      </rPr>
      <t>záruka 24 měsíců</t>
    </r>
  </si>
  <si>
    <r>
      <t>3D područky ve tvaru T s inklinací vpřed o 15</t>
    </r>
    <r>
      <rPr>
        <vertAlign val="superscript"/>
        <sz val="9"/>
        <color theme="1"/>
        <rFont val="Calibri"/>
        <family val="2"/>
        <charset val="238"/>
      </rPr>
      <t>o</t>
    </r>
    <r>
      <rPr>
        <sz val="9"/>
        <color theme="1"/>
        <rFont val="Calibri"/>
        <family val="2"/>
      </rPr>
      <t>, materiál plast PP (polypropylen), výškově nastavitelné s měkkou dotykovou plochou (PU) o rozměru 250x90 mm, nastavení dotykové plochy - úhlové nastavení -20</t>
    </r>
    <r>
      <rPr>
        <vertAlign val="superscript"/>
        <sz val="9"/>
        <color theme="1"/>
        <rFont val="Calibri"/>
        <family val="2"/>
        <charset val="238"/>
      </rPr>
      <t>o</t>
    </r>
    <r>
      <rPr>
        <sz val="9"/>
        <color theme="1"/>
        <rFont val="Calibri"/>
        <family val="2"/>
      </rPr>
      <t xml:space="preserve"> ~ +20</t>
    </r>
    <r>
      <rPr>
        <vertAlign val="superscript"/>
        <sz val="9"/>
        <color theme="1"/>
        <rFont val="Calibri"/>
        <family val="2"/>
        <charset val="238"/>
      </rPr>
      <t>o</t>
    </r>
    <r>
      <rPr>
        <sz val="9"/>
        <color theme="1"/>
        <rFont val="Calibri"/>
        <family val="2"/>
      </rPr>
      <t>, zdvih 79 mm, posunutí vpřed a vzad</t>
    </r>
    <r>
      <rPr>
        <sz val="9"/>
        <color theme="1"/>
        <rFont val="Calibri"/>
        <family val="2"/>
        <charset val="238"/>
      </rPr>
      <t xml:space="preserve"> 0-57 mm,</t>
    </r>
    <r>
      <rPr>
        <b/>
        <sz val="9"/>
        <color theme="1"/>
        <rFont val="Calibri"/>
        <family val="2"/>
        <charset val="238"/>
      </rPr>
      <t xml:space="preserve"> záruka 24 měsíců</t>
    </r>
  </si>
  <si>
    <t>Samostatná podnož (RAL 9016) - BÍLÁ</t>
  </si>
  <si>
    <t>Samostatná podnož (RAL 9006) - ŠEDÁ</t>
  </si>
  <si>
    <t>Samostatná podnož (RAL 9005) ČERNÁ</t>
  </si>
  <si>
    <r>
      <t xml:space="preserve">výškově nastavitelný stůl s elektrickým dvoumotorovým pohonem třístupňový zdvihací mechanismus, velmi stabilní a robustní rám se zesíleným lubem a středovou fixací k desce výška podnoží: 615 - 1265 mm, celková výška stolu: 640 – 1290 mm, rychlost nastavení: 35 mm/s rozpětí šířky podnoží: 1100 – 1500 mm pro stolové desky o šíři 1200 - 1600 mm šířka, vodorovné nohy 700 mm tvaru T, široké kluzáky s rektifikací pro vyrovnání nerovností podlahy 0-10 mm, 5 tlačítkové ovládání: nahoru/dolů, paměť pro spodní a horní pozici, funkce HSM,,proudová ochrana + antikolizní funkce, hlučnost 48 dB, odolný práškový lak, lakování podnože v odstínu </t>
    </r>
    <r>
      <rPr>
        <b/>
        <sz val="9"/>
        <color theme="1"/>
        <rFont val="Calibri"/>
        <family val="2"/>
        <charset val="238"/>
      </rPr>
      <t>matná bílá RAL 9016, černá RAL 9005 nebo šedá RAL 9006</t>
    </r>
    <r>
      <rPr>
        <sz val="9"/>
        <color theme="1"/>
        <rFont val="Calibri"/>
        <family val="2"/>
      </rPr>
      <t xml:space="preserve">, volitelné stolové desky s tl. 25 mm, certifikace TÜV, </t>
    </r>
    <r>
      <rPr>
        <b/>
        <sz val="9"/>
        <color theme="1"/>
        <rFont val="Calibri"/>
        <family val="2"/>
        <charset val="238"/>
      </rPr>
      <t>nosnost 120 kg, záruka 48 měsíců</t>
    </r>
  </si>
  <si>
    <t>Podnož (bíla/šedá/včerná)  + stol.deska  bíla/šedá,  160 x 8 x 2,5 cm</t>
  </si>
  <si>
    <t>Podnož (bíla/šedá/ černá) + stol.deska bíla/šedá 138 x 80 x 2,5 cm</t>
  </si>
  <si>
    <t>Samostatná podnož RAL 9006-ŠEDÁ / RAL 9016-BÍLÁ</t>
  </si>
  <si>
    <r>
      <t xml:space="preserve">výškově nastavitelný stůl s elektrickým jednomotorovým pohonem, dvoustupňový zdvihací mechanismus, velmi stabilní a robustní rám se zesíleným lubem a středovou fixací k desce, výška podnoží: 710 – 1210 mm, celková výška stolu: 735 – 1235 mm, rychlost nastavení: 25 mm/s, šířka vodorovné nohy 700 mm, tvar nohy T, široké kluzáky s rektifikací pro vyrovnání nerovností podlahy 0-10 mm, nastavení ovládání: 4 paměti + antikolizní funkce, odolný práškový lak, lakování podnože v odstínu </t>
    </r>
    <r>
      <rPr>
        <b/>
        <sz val="9"/>
        <color theme="1"/>
        <rFont val="Calibri"/>
        <family val="2"/>
        <charset val="238"/>
      </rPr>
      <t>matná bílá RAL 9016 nebo šedá RAL 9006</t>
    </r>
    <r>
      <rPr>
        <sz val="9"/>
        <color theme="1"/>
        <rFont val="Calibri"/>
        <family val="2"/>
      </rPr>
      <t xml:space="preserve">, volitelné stolové desky s tl. 25 mm – šířky 1000–1600 mm, hloubka 500 – 800 mm, hlučnost ≤45 dB, certifikace TÜV, </t>
    </r>
    <r>
      <rPr>
        <b/>
        <sz val="9"/>
        <color theme="1"/>
        <rFont val="Calibri"/>
        <family val="2"/>
        <charset val="238"/>
      </rPr>
      <t>nosnost 70 kg</t>
    </r>
    <r>
      <rPr>
        <sz val="9"/>
        <color theme="1"/>
        <rFont val="Calibri"/>
        <family val="2"/>
      </rPr>
      <t xml:space="preserve">, </t>
    </r>
    <r>
      <rPr>
        <b/>
        <sz val="9"/>
        <color theme="1"/>
        <rFont val="Calibri"/>
        <family val="2"/>
        <charset val="238"/>
      </rPr>
      <t>záruka 48 měsíců</t>
    </r>
  </si>
  <si>
    <t xml:space="preserve">AXIS </t>
  </si>
  <si>
    <t>RAL 7016, RAL 7035, RAL 9006</t>
  </si>
  <si>
    <t xml:space="preserve">RAL 7035, RAL 9005, RAL 9006, RAL 9016 </t>
  </si>
  <si>
    <t xml:space="preserve">RAL 7016, RAL 7035, RAL 9005, RAL 9006, RAL 9016 </t>
  </si>
  <si>
    <t>RAL 7016 - antracit, RAL 7035 - světle šedá, RAL 9005 - černá</t>
  </si>
  <si>
    <t>RAL 9006 - šedá, RAL 9016 - bílá</t>
  </si>
  <si>
    <r>
      <t xml:space="preserve">dvoumístná lavice pro čekárny, plastový sedák a opěrák, ocelový rám lakovaný černě, povrchová úprava podnoží černý lak nebo leštěný hliník, možnost plastového podnoží, kluzáky nastavitelné výškově, </t>
    </r>
    <r>
      <rPr>
        <b/>
        <sz val="9"/>
        <color theme="1"/>
        <rFont val="Calibri"/>
        <family val="2"/>
        <charset val="238"/>
      </rPr>
      <t>nosnost 120 kg /1 místo</t>
    </r>
    <r>
      <rPr>
        <sz val="9"/>
        <color theme="1"/>
        <rFont val="Calibri"/>
        <family val="2"/>
      </rPr>
      <t xml:space="preserve">, český výrobek, </t>
    </r>
    <r>
      <rPr>
        <b/>
        <sz val="9"/>
        <color theme="1"/>
        <rFont val="Calibri"/>
        <family val="2"/>
        <charset val="238"/>
      </rPr>
      <t>záruka 36 měsíců</t>
    </r>
  </si>
  <si>
    <r>
      <t xml:space="preserve">dvoumístná lavice pro čekárny, čalouněný sedák a opěrák, ocelový rám lakovaný černě, povrchová úprava podnoží černý lak nebo leštěný hliník, možnost plastového podnoží, kluzáky nastavitelné výškově, </t>
    </r>
    <r>
      <rPr>
        <b/>
        <sz val="9"/>
        <color theme="1"/>
        <rFont val="Calibri"/>
        <family val="2"/>
        <charset val="238"/>
      </rPr>
      <t>nosnost 120 kg /1 místo</t>
    </r>
    <r>
      <rPr>
        <sz val="9"/>
        <color theme="1"/>
        <rFont val="Calibri"/>
        <family val="2"/>
      </rPr>
      <t>, český výrobek,</t>
    </r>
    <r>
      <rPr>
        <b/>
        <sz val="9"/>
        <color theme="1"/>
        <rFont val="Calibri"/>
        <family val="2"/>
        <charset val="238"/>
      </rPr>
      <t xml:space="preserve"> záruka 36 měsíců</t>
    </r>
  </si>
  <si>
    <r>
      <t xml:space="preserve">třímístná lavice pro čekárny, plastový sedák a opěrák, ocelový rám lakovaný černě, povrchová úprava podnoží černý lak nebo leštěný hliník, možnost plastového podnoží, kluzáky nastavitelné výškově, </t>
    </r>
    <r>
      <rPr>
        <b/>
        <sz val="9"/>
        <color theme="1"/>
        <rFont val="Calibri"/>
        <family val="2"/>
        <charset val="238"/>
      </rPr>
      <t>nosnost 120 kg /1 místo</t>
    </r>
    <r>
      <rPr>
        <sz val="9"/>
        <color theme="1"/>
        <rFont val="Calibri"/>
        <family val="2"/>
      </rPr>
      <t xml:space="preserve">, český výrobek, </t>
    </r>
    <r>
      <rPr>
        <b/>
        <sz val="9"/>
        <color theme="1"/>
        <rFont val="Calibri"/>
        <family val="2"/>
        <charset val="238"/>
      </rPr>
      <t>záruka 36 měsíců</t>
    </r>
  </si>
  <si>
    <r>
      <t xml:space="preserve">třímístná lavice pro čekárny, čalouněný sedák a opěrák, ocelový rám lakovaný černě, povrchová úprava podnoží černý lak nebo leštěný hliník, možnost plastového podnoží, kluzáky nastavitelné výškově, </t>
    </r>
    <r>
      <rPr>
        <b/>
        <sz val="9"/>
        <color theme="1"/>
        <rFont val="Calibri"/>
        <family val="2"/>
        <charset val="238"/>
      </rPr>
      <t>nosnost 120 kg /1 místo</t>
    </r>
    <r>
      <rPr>
        <sz val="9"/>
        <color theme="1"/>
        <rFont val="Calibri"/>
        <family val="2"/>
      </rPr>
      <t xml:space="preserve">, český výrobek, </t>
    </r>
    <r>
      <rPr>
        <b/>
        <sz val="9"/>
        <color theme="1"/>
        <rFont val="Calibri"/>
        <family val="2"/>
        <charset val="238"/>
      </rPr>
      <t>záruka 36 měsíců</t>
    </r>
  </si>
  <si>
    <r>
      <t xml:space="preserve">čtyřmístná lavice pro čekárny, plastový sedák a opěrák, ocelový rám lakovaný černě, povrchová úprava podnoží černý lak nebo leštěný hliník, možnost plastového podnoží, kluzáky nastavitelné výškově, </t>
    </r>
    <r>
      <rPr>
        <b/>
        <sz val="9"/>
        <color theme="1"/>
        <rFont val="Calibri"/>
        <family val="2"/>
        <charset val="238"/>
      </rPr>
      <t>nosnost 120 kg /1 místo</t>
    </r>
    <r>
      <rPr>
        <sz val="9"/>
        <color theme="1"/>
        <rFont val="Calibri"/>
        <family val="2"/>
      </rPr>
      <t xml:space="preserve">, český výrobek, </t>
    </r>
    <r>
      <rPr>
        <b/>
        <sz val="9"/>
        <color theme="1"/>
        <rFont val="Calibri"/>
        <family val="2"/>
        <charset val="238"/>
      </rPr>
      <t>záruka 36 měsíců</t>
    </r>
  </si>
  <si>
    <r>
      <t xml:space="preserve">čtyřmístná lavice pro čekárny, čalouněný sedák a opěrák, ocelový rám lakovaný černě, povrchová úprava podnoží černý lak nebo leštěný hliník, možnost plastového podnoží, kluzáky nastavitelné výškově, </t>
    </r>
    <r>
      <rPr>
        <b/>
        <sz val="9"/>
        <color theme="1"/>
        <rFont val="Calibri"/>
        <family val="2"/>
        <charset val="238"/>
      </rPr>
      <t>nosnost 120 kg /1 místo</t>
    </r>
    <r>
      <rPr>
        <sz val="9"/>
        <color theme="1"/>
        <rFont val="Calibri"/>
        <family val="2"/>
      </rPr>
      <t xml:space="preserve">, český výrobek, </t>
    </r>
    <r>
      <rPr>
        <b/>
        <sz val="9"/>
        <color theme="1"/>
        <rFont val="Calibri"/>
        <family val="2"/>
        <charset val="238"/>
      </rPr>
      <t>záruka 36 měsíců</t>
    </r>
  </si>
  <si>
    <t>.= kuze - 1000,-</t>
  </si>
  <si>
    <t>rucne v strance</t>
  </si>
  <si>
    <t xml:space="preserve">možnost síťovaného podhlavníku </t>
  </si>
  <si>
    <t>Čištění potahů, technické složení potahů</t>
  </si>
  <si>
    <t>Ceník platný od 23.09. 2024 - bez DPH - Vydání 2</t>
  </si>
  <si>
    <t xml:space="preserve">Ceny platí od 23.09.2024 a jsou uvedeny bez DPH. Platnost ceníku pozbývá novým vydáním dostupným vždy na www.antares.cz.  Jedná se o doporučené prodejní ceny. </t>
  </si>
  <si>
    <t>Dodací podmínky, cena přepravy (platnost od 23.09.2024)</t>
  </si>
  <si>
    <r>
      <t>0,483 m</t>
    </r>
    <r>
      <rPr>
        <vertAlign val="superscript"/>
        <sz val="10"/>
        <color theme="1"/>
        <rFont val="Calibri"/>
        <family val="2"/>
        <charset val="238"/>
      </rPr>
      <t>3</t>
    </r>
  </si>
  <si>
    <t>87-100</t>
  </si>
  <si>
    <t>43-56</t>
  </si>
  <si>
    <r>
      <t xml:space="preserve">celočalouněná židle se středně vysokým opěrákem MEDIUM, područky s litého hliníku - </t>
    </r>
    <r>
      <rPr>
        <b/>
        <sz val="9"/>
        <color theme="1"/>
        <rFont val="Calibri"/>
        <family val="2"/>
        <charset val="238"/>
      </rPr>
      <t>leštěný povrch bílá RAL 9016 nebo černá RAL 9017</t>
    </r>
    <r>
      <rPr>
        <sz val="9"/>
        <color theme="1"/>
        <rFont val="Calibri"/>
        <family val="2"/>
      </rPr>
      <t xml:space="preserve">, struktura sedadla z bukové překližky, polyuretanová výplň, houpací balanční mechanismus s náklonem vpřed a vzad o 6 stupňů, kolečka Ø 60 mm s gumovou obručí pro všechny typy podlah, plastová nebo aluminiová báze, </t>
    </r>
    <r>
      <rPr>
        <b/>
        <sz val="9"/>
        <color theme="1"/>
        <rFont val="Calibri"/>
        <family val="2"/>
        <charset val="238"/>
      </rPr>
      <t>nosnost 150 kg</t>
    </r>
    <r>
      <rPr>
        <sz val="9"/>
        <color theme="1"/>
        <rFont val="Calibri"/>
        <family val="2"/>
      </rPr>
      <t xml:space="preserve">, český výrobek, </t>
    </r>
    <r>
      <rPr>
        <b/>
        <sz val="9"/>
        <color theme="1"/>
        <rFont val="Calibri"/>
        <family val="2"/>
        <charset val="238"/>
      </rPr>
      <t>záruka 36 měsíců</t>
    </r>
  </si>
  <si>
    <r>
      <t xml:space="preserve">celočalouněná židle se středně vysokým opěrákem LOW, područky z litého hliníku - </t>
    </r>
    <r>
      <rPr>
        <b/>
        <sz val="9"/>
        <color theme="1"/>
        <rFont val="Calibri"/>
        <family val="2"/>
        <charset val="238"/>
      </rPr>
      <t>leštěný povrch bílá RAL 9016 nebo černá RAL 9017</t>
    </r>
    <r>
      <rPr>
        <sz val="9"/>
        <color theme="1"/>
        <rFont val="Calibri"/>
        <family val="2"/>
        <charset val="238"/>
      </rPr>
      <t xml:space="preserve">, struktura sedadla z bukové překližky, houpací balanční mechanismus,  kolečka Ø 60 mm s gumovou obručí pro všechny typy podlah,  plastová nebo aluminiová báze, </t>
    </r>
    <r>
      <rPr>
        <b/>
        <sz val="9"/>
        <color theme="1"/>
        <rFont val="Calibri"/>
        <family val="2"/>
        <charset val="238"/>
      </rPr>
      <t>nosnost 150 kg</t>
    </r>
    <r>
      <rPr>
        <sz val="9"/>
        <color theme="1"/>
        <rFont val="Calibri"/>
        <family val="2"/>
        <charset val="238"/>
      </rPr>
      <t xml:space="preserve">, český výrobek, </t>
    </r>
    <r>
      <rPr>
        <b/>
        <sz val="9"/>
        <color theme="1"/>
        <rFont val="Calibri"/>
        <family val="2"/>
        <charset val="238"/>
      </rPr>
      <t>záruka 36 měsíců</t>
    </r>
  </si>
  <si>
    <r>
      <t xml:space="preserve">celočalouněná židle s vysokým opěrákem HIGH, područky z litého hliníku - </t>
    </r>
    <r>
      <rPr>
        <b/>
        <sz val="9"/>
        <color theme="1"/>
        <rFont val="Calibri"/>
        <family val="2"/>
        <charset val="238"/>
      </rPr>
      <t>leštěný povrch bílá RAL 9016 nebo černá RAL 9017</t>
    </r>
    <r>
      <rPr>
        <sz val="9"/>
        <color theme="1"/>
        <rFont val="Calibri"/>
        <family val="2"/>
      </rPr>
      <t xml:space="preserve">,  struktura sedadla z bukové překližky, polyuretanová výplň, houpací balanční mechanismus s náklonem vpřed a vzad o 6 stupňů, kolečka Ø 60 mm s gumovou obručí pro všechny typy podlah, plastová nebo aluminiová báze, </t>
    </r>
    <r>
      <rPr>
        <b/>
        <sz val="9"/>
        <color theme="1"/>
        <rFont val="Calibri"/>
        <family val="2"/>
        <charset val="238"/>
      </rPr>
      <t>nosnost 150 kg</t>
    </r>
    <r>
      <rPr>
        <sz val="9"/>
        <color theme="1"/>
        <rFont val="Calibri"/>
        <family val="2"/>
      </rPr>
      <t xml:space="preserve">, český výrobek, </t>
    </r>
    <r>
      <rPr>
        <b/>
        <sz val="9"/>
        <color theme="1"/>
        <rFont val="Calibri"/>
        <family val="2"/>
        <charset val="238"/>
      </rPr>
      <t>záruka 36 měsíců</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</si>
</sst>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6" formatCode="#,##0\ &quot;Kč&quot;;[Red]\-#,##0\ &quot;Kč&quot;"/>
    <numFmt numFmtId="43" formatCode="_-* #,##0.00_-;\-* #,##0.00_-;_-* &quot;-&quot;??_-;_-@_-"/>
    <numFmt numFmtId="164" formatCode="_(* #,##0.00_);_(* \(#,##0.00\);_(* &quot;-&quot;??_);_(@_)"/>
    <numFmt numFmtId="165" formatCode="#,##0\ &quot;Kč&quot;;[Red]#,##0\ &quot;Kč&quot;"/>
    <numFmt numFmtId="166" formatCode="#,##0\ &quot;Kč&quot;"/>
    <numFmt numFmtId="167" formatCode="0.000"/>
    <numFmt numFmtId="168" formatCode="#,##0;[Red]#,##0"/>
    <numFmt numFmtId="169" formatCode="0.0000"/>
    <numFmt numFmtId="170" formatCode="_-* #,##0_-;\-* #,##0_-;_-* &quot;-&quot;??_-;_-@_-"/>
    <numFmt numFmtId="171" formatCode="#,##0\ [$Kč-405]"/>
  </numFmts>
  <fonts count="185">
    <font>
      <sz val="10"/>
      <color rgb="FF000000"/>
      <name val="Calibri"/>
      <scheme val="minor"/>
    </font>
    <font>
      <sz val="11"/>
      <color theme="1"/>
      <name val="Calibri"/>
      <family val="2"/>
      <charset val="238"/>
      <scheme val="minor"/>
    </font>
    <font>
      <sz val="11"/>
      <color theme="1"/>
      <name val="Calibri"/>
      <family val="2"/>
      <charset val="238"/>
      <scheme val="minor"/>
    </font>
    <font>
      <b/>
      <sz val="10"/>
      <color theme="1"/>
      <name val="Calibri"/>
      <family val="2"/>
    </font>
    <font>
      <b/>
      <sz val="48"/>
      <color rgb="FFEEC13A"/>
      <name val="Calibri"/>
      <family val="2"/>
    </font>
    <font>
      <sz val="10"/>
      <name val="Calibri"/>
      <family val="2"/>
    </font>
    <font>
      <b/>
      <sz val="48"/>
      <color rgb="FF008080"/>
      <name val="Calibri"/>
      <family val="2"/>
    </font>
    <font>
      <b/>
      <sz val="10"/>
      <color rgb="FFFF0000"/>
      <name val="Calibri"/>
      <family val="2"/>
    </font>
    <font>
      <b/>
      <sz val="14"/>
      <color theme="1"/>
      <name val="Calibri"/>
      <family val="2"/>
    </font>
    <font>
      <sz val="10"/>
      <color theme="1"/>
      <name val="Calibri"/>
      <family val="2"/>
    </font>
    <font>
      <sz val="10"/>
      <color rgb="FFFFFFFF"/>
      <name val="Calibri"/>
      <family val="2"/>
    </font>
    <font>
      <sz val="10"/>
      <color rgb="FFFF0000"/>
      <name val="Calibri"/>
      <family val="2"/>
    </font>
    <font>
      <b/>
      <sz val="16"/>
      <color theme="1"/>
      <name val="Calibri"/>
      <family val="2"/>
    </font>
    <font>
      <b/>
      <sz val="14"/>
      <color rgb="FFFFFFFF"/>
      <name val="Calibri"/>
      <family val="2"/>
    </font>
    <font>
      <b/>
      <sz val="10"/>
      <color theme="0"/>
      <name val="Calibri"/>
      <family val="2"/>
    </font>
    <font>
      <sz val="11"/>
      <color theme="1"/>
      <name val="Calibri"/>
      <family val="2"/>
    </font>
    <font>
      <b/>
      <sz val="11"/>
      <color theme="1"/>
      <name val="Calibri"/>
      <family val="2"/>
    </font>
    <font>
      <b/>
      <i/>
      <sz val="8"/>
      <color theme="1"/>
      <name val="Calibri"/>
      <family val="2"/>
    </font>
    <font>
      <b/>
      <sz val="8"/>
      <color theme="1"/>
      <name val="Calibri"/>
      <family val="2"/>
    </font>
    <font>
      <sz val="9"/>
      <color theme="1"/>
      <name val="Calibri"/>
      <family val="2"/>
    </font>
    <font>
      <sz val="10"/>
      <color theme="0"/>
      <name val="Calibri"/>
      <family val="2"/>
    </font>
    <font>
      <sz val="8"/>
      <color theme="1"/>
      <name val="Calibri"/>
      <family val="2"/>
    </font>
    <font>
      <b/>
      <sz val="9"/>
      <color theme="1"/>
      <name val="Calibri"/>
      <family val="2"/>
    </font>
    <font>
      <sz val="10"/>
      <color rgb="FF000000"/>
      <name val="Calibri"/>
      <family val="2"/>
    </font>
    <font>
      <b/>
      <sz val="10"/>
      <color rgb="FFFFFFFF"/>
      <name val="Calibri"/>
      <family val="2"/>
    </font>
    <font>
      <b/>
      <sz val="12"/>
      <color theme="1"/>
      <name val="Calibri"/>
      <family val="2"/>
    </font>
    <font>
      <sz val="10"/>
      <color theme="1"/>
      <name val="Arial"/>
      <family val="2"/>
    </font>
    <font>
      <b/>
      <sz val="16"/>
      <color rgb="FFFFFFFF"/>
      <name val="Calibri"/>
      <family val="2"/>
    </font>
    <font>
      <u/>
      <sz val="10"/>
      <color theme="10"/>
      <name val="Calibri"/>
      <family val="2"/>
      <scheme val="minor"/>
    </font>
    <font>
      <sz val="10"/>
      <color theme="1"/>
      <name val="Calibri"/>
      <family val="2"/>
      <charset val="238"/>
    </font>
    <font>
      <sz val="10"/>
      <color rgb="FFFF0000"/>
      <name val="Calibri"/>
      <family val="2"/>
      <charset val="238"/>
    </font>
    <font>
      <b/>
      <sz val="10"/>
      <color rgb="FFFF0000"/>
      <name val="Calibri"/>
      <family val="2"/>
      <charset val="238"/>
    </font>
    <font>
      <b/>
      <sz val="10"/>
      <color theme="1"/>
      <name val="Calibri"/>
      <family val="2"/>
      <charset val="238"/>
    </font>
    <font>
      <sz val="10"/>
      <color rgb="FF000000"/>
      <name val="Calibri"/>
      <family val="2"/>
      <charset val="238"/>
      <scheme val="minor"/>
    </font>
    <font>
      <sz val="9"/>
      <color theme="1"/>
      <name val="Calibri"/>
      <family val="2"/>
      <charset val="238"/>
    </font>
    <font>
      <b/>
      <sz val="9"/>
      <color theme="1"/>
      <name val="Calibri"/>
      <family val="2"/>
      <charset val="238"/>
    </font>
    <font>
      <sz val="9"/>
      <color rgb="FFFF0000"/>
      <name val="Calibri"/>
      <family val="2"/>
      <charset val="238"/>
    </font>
    <font>
      <sz val="9"/>
      <name val="Calibri"/>
      <family val="2"/>
      <charset val="238"/>
    </font>
    <font>
      <sz val="9"/>
      <color rgb="FFFFFFFF"/>
      <name val="Calibri"/>
      <family val="2"/>
      <charset val="238"/>
    </font>
    <font>
      <sz val="9"/>
      <color rgb="FF000000"/>
      <name val="Calibri"/>
      <family val="2"/>
      <charset val="238"/>
      <scheme val="minor"/>
    </font>
    <font>
      <sz val="10"/>
      <name val="Calibri"/>
      <family val="2"/>
      <charset val="238"/>
    </font>
    <font>
      <sz val="10"/>
      <color theme="0"/>
      <name val="Calibri"/>
      <family val="2"/>
      <charset val="238"/>
    </font>
    <font>
      <vertAlign val="superscript"/>
      <sz val="10"/>
      <color theme="1"/>
      <name val="Calibri"/>
      <family val="2"/>
      <charset val="238"/>
    </font>
    <font>
      <sz val="10"/>
      <color rgb="FFFFFFFF"/>
      <name val="Calibri"/>
      <family val="2"/>
      <charset val="238"/>
    </font>
    <font>
      <b/>
      <sz val="10"/>
      <color rgb="FFFFFFFF"/>
      <name val="Calibri"/>
      <family val="2"/>
      <charset val="238"/>
    </font>
    <font>
      <b/>
      <u/>
      <sz val="10"/>
      <color theme="10"/>
      <name val="Calibri"/>
      <family val="2"/>
      <scheme val="minor"/>
    </font>
    <font>
      <sz val="16"/>
      <name val="Calibri"/>
      <family val="2"/>
      <charset val="238"/>
    </font>
    <font>
      <b/>
      <sz val="10"/>
      <color rgb="FF0070C0"/>
      <name val="Calibri"/>
      <family val="2"/>
      <charset val="238"/>
    </font>
    <font>
      <sz val="10"/>
      <color theme="0"/>
      <name val="Calibri"/>
      <family val="2"/>
      <charset val="238"/>
      <scheme val="minor"/>
    </font>
    <font>
      <b/>
      <sz val="10"/>
      <color theme="0"/>
      <name val="Calibri"/>
      <family val="2"/>
      <charset val="238"/>
    </font>
    <font>
      <sz val="10"/>
      <color rgb="FFFFFFFF"/>
      <name val="Roboto"/>
    </font>
    <font>
      <b/>
      <sz val="10"/>
      <color rgb="FF222222"/>
      <name val="Arial"/>
      <family val="2"/>
      <charset val="238"/>
    </font>
    <font>
      <sz val="9"/>
      <color theme="0"/>
      <name val="Calibri"/>
      <family val="2"/>
      <charset val="238"/>
    </font>
    <font>
      <b/>
      <sz val="9"/>
      <color rgb="FFFF0000"/>
      <name val="Calibri"/>
      <family val="2"/>
      <charset val="238"/>
    </font>
    <font>
      <b/>
      <sz val="12"/>
      <color theme="1"/>
      <name val="Calibri"/>
      <family val="2"/>
      <charset val="238"/>
    </font>
    <font>
      <b/>
      <sz val="10"/>
      <color rgb="FF00B050"/>
      <name val="Calibri"/>
      <family val="2"/>
      <charset val="238"/>
    </font>
    <font>
      <sz val="8"/>
      <name val="Calibri"/>
      <family val="2"/>
      <scheme val="minor"/>
    </font>
    <font>
      <b/>
      <sz val="10"/>
      <name val="Calibri"/>
      <family val="2"/>
    </font>
    <font>
      <sz val="10"/>
      <color rgb="FF000000"/>
      <name val="Calibri"/>
      <family val="2"/>
      <scheme val="minor"/>
    </font>
    <font>
      <sz val="9"/>
      <color rgb="FF212121"/>
      <name val="Segoe UI"/>
      <family val="2"/>
    </font>
    <font>
      <sz val="11"/>
      <color rgb="FF212121"/>
      <name val="Times New Roman"/>
      <family val="1"/>
    </font>
    <font>
      <b/>
      <sz val="11"/>
      <color rgb="FF212121"/>
      <name val="Times New Roman"/>
      <family val="1"/>
    </font>
    <font>
      <sz val="11"/>
      <color rgb="FF000000"/>
      <name val="Times New Roman"/>
      <family val="1"/>
    </font>
    <font>
      <sz val="10"/>
      <name val="Calibri"/>
      <family val="2"/>
      <scheme val="minor"/>
    </font>
    <font>
      <b/>
      <sz val="11"/>
      <name val="Times New Roman"/>
      <family val="1"/>
    </font>
    <font>
      <sz val="11"/>
      <name val="Times New Roman"/>
      <family val="1"/>
    </font>
    <font>
      <sz val="9"/>
      <name val="Calibri"/>
      <family val="2"/>
    </font>
    <font>
      <b/>
      <sz val="10"/>
      <color rgb="FF00B050"/>
      <name val="Calibri"/>
      <family val="2"/>
    </font>
    <font>
      <b/>
      <sz val="10"/>
      <color rgb="FF000000"/>
      <name val="Calibri"/>
      <family val="2"/>
      <scheme val="minor"/>
    </font>
    <font>
      <sz val="10"/>
      <color rgb="FFFF0000"/>
      <name val="Calibri"/>
      <family val="2"/>
      <scheme val="minor"/>
    </font>
    <font>
      <b/>
      <sz val="10"/>
      <name val="Calibri"/>
      <family val="2"/>
      <charset val="238"/>
    </font>
    <font>
      <sz val="10"/>
      <name val="Calibri"/>
      <family val="2"/>
      <charset val="238"/>
      <scheme val="minor"/>
    </font>
    <font>
      <sz val="10"/>
      <name val="Calibri"/>
      <family val="2"/>
      <scheme val="minor"/>
    </font>
    <font>
      <sz val="10"/>
      <color theme="2"/>
      <name val="Calibri"/>
      <family val="2"/>
    </font>
    <font>
      <sz val="10"/>
      <color theme="2"/>
      <name val="Calibri"/>
      <family val="2"/>
      <scheme val="minor"/>
    </font>
    <font>
      <sz val="10"/>
      <color theme="0"/>
      <name val="Calibri"/>
      <family val="2"/>
      <scheme val="minor"/>
    </font>
    <font>
      <sz val="10"/>
      <color rgb="FFFF0000"/>
      <name val="Arial"/>
      <family val="2"/>
    </font>
    <font>
      <b/>
      <sz val="10"/>
      <color rgb="FFFF0000"/>
      <name val="Arial"/>
      <family val="2"/>
    </font>
    <font>
      <sz val="11"/>
      <color theme="1"/>
      <name val="Verdana"/>
      <family val="2"/>
    </font>
    <font>
      <b/>
      <sz val="14"/>
      <color rgb="FF00B050"/>
      <name val="Calibri"/>
      <family val="2"/>
    </font>
    <font>
      <b/>
      <sz val="10"/>
      <color rgb="FF000000"/>
      <name val="Calibri"/>
      <family val="2"/>
      <charset val="238"/>
      <scheme val="minor"/>
    </font>
    <font>
      <b/>
      <sz val="10"/>
      <color rgb="FF000000"/>
      <name val="Calibri"/>
      <family val="2"/>
      <charset val="238"/>
    </font>
    <font>
      <sz val="11"/>
      <color rgb="FF000000"/>
      <name val="Calibri"/>
      <family val="2"/>
      <charset val="238"/>
      <scheme val="minor"/>
    </font>
    <font>
      <b/>
      <sz val="10"/>
      <color theme="0"/>
      <name val="Calibri"/>
      <family val="2"/>
      <scheme val="minor"/>
    </font>
    <font>
      <sz val="10"/>
      <color rgb="FF000000"/>
      <name val="Calibri"/>
      <family val="2"/>
      <charset val="238"/>
    </font>
    <font>
      <sz val="8"/>
      <name val="Calibri"/>
      <family val="2"/>
      <charset val="238"/>
      <scheme val="minor"/>
    </font>
    <font>
      <b/>
      <sz val="10"/>
      <name val="Calibri"/>
      <family val="2"/>
      <charset val="238"/>
      <scheme val="minor"/>
    </font>
    <font>
      <b/>
      <sz val="9"/>
      <color rgb="FF000000"/>
      <name val="Calibri"/>
      <family val="2"/>
      <charset val="238"/>
      <scheme val="minor"/>
    </font>
    <font>
      <sz val="8"/>
      <color theme="1"/>
      <name val="Calibri"/>
      <family val="2"/>
      <charset val="238"/>
    </font>
    <font>
      <sz val="11"/>
      <name val="Calibri"/>
      <family val="2"/>
      <charset val="238"/>
      <scheme val="minor"/>
    </font>
    <font>
      <sz val="8"/>
      <name val="Open Sans"/>
      <family val="2"/>
    </font>
    <font>
      <b/>
      <sz val="9"/>
      <name val="Calibri"/>
      <family val="2"/>
      <charset val="238"/>
    </font>
    <font>
      <sz val="10"/>
      <color theme="2"/>
      <name val="Calibri"/>
      <family val="2"/>
      <charset val="238"/>
    </font>
    <font>
      <sz val="10"/>
      <color rgb="FF212121"/>
      <name val="Calibri  "/>
      <charset val="238"/>
    </font>
    <font>
      <sz val="10"/>
      <color theme="1"/>
      <name val="Calibri  "/>
      <charset val="238"/>
    </font>
    <font>
      <sz val="10"/>
      <color rgb="FF212121"/>
      <name val="Calibri"/>
      <family val="2"/>
      <charset val="238"/>
      <scheme val="major"/>
    </font>
    <font>
      <sz val="10"/>
      <color theme="1"/>
      <name val="Calibri"/>
      <family val="2"/>
      <charset val="238"/>
      <scheme val="major"/>
    </font>
    <font>
      <sz val="9"/>
      <name val="Calibri"/>
      <family val="2"/>
      <charset val="238"/>
      <scheme val="major"/>
    </font>
    <font>
      <sz val="9"/>
      <color rgb="FF00B050"/>
      <name val="Calibri"/>
      <family val="2"/>
      <charset val="238"/>
    </font>
    <font>
      <b/>
      <sz val="9"/>
      <name val="Calibri"/>
      <family val="2"/>
    </font>
    <font>
      <sz val="9"/>
      <name val="Calibri"/>
      <family val="2"/>
      <charset val="238"/>
      <scheme val="minor"/>
    </font>
    <font>
      <sz val="11"/>
      <color rgb="FF9C0006"/>
      <name val="Calibri"/>
      <family val="2"/>
      <charset val="238"/>
      <scheme val="minor"/>
    </font>
    <font>
      <b/>
      <sz val="9"/>
      <name val="Calibri"/>
      <family val="2"/>
      <charset val="238"/>
      <scheme val="major"/>
    </font>
    <font>
      <sz val="10"/>
      <name val="Arial CE"/>
      <charset val="238"/>
    </font>
    <font>
      <sz val="11"/>
      <color rgb="FF9C6500"/>
      <name val="Calibri"/>
      <family val="2"/>
      <charset val="238"/>
      <scheme val="minor"/>
    </font>
    <font>
      <sz val="11"/>
      <color theme="1"/>
      <name val="Calibri"/>
      <family val="2"/>
      <scheme val="minor"/>
    </font>
    <font>
      <sz val="10"/>
      <name val="Calibri"/>
      <family val="2"/>
      <charset val="238"/>
      <scheme val="major"/>
    </font>
    <font>
      <u/>
      <sz val="11"/>
      <color theme="10"/>
      <name val="Calibri"/>
      <family val="2"/>
      <charset val="238"/>
      <scheme val="minor"/>
    </font>
    <font>
      <b/>
      <sz val="9"/>
      <name val="Calibri"/>
      <family val="2"/>
      <charset val="238"/>
      <scheme val="minor"/>
    </font>
    <font>
      <b/>
      <sz val="9"/>
      <color rgb="FFFF0000"/>
      <name val="Calibri"/>
      <family val="2"/>
    </font>
    <font>
      <b/>
      <sz val="10"/>
      <color theme="1"/>
      <name val="Calibri"/>
      <family val="2"/>
      <scheme val="minor"/>
    </font>
    <font>
      <b/>
      <sz val="10"/>
      <name val="Calibri"/>
      <family val="2"/>
      <scheme val="minor"/>
    </font>
    <font>
      <b/>
      <sz val="10"/>
      <name val="Segoe UI"/>
      <family val="2"/>
    </font>
    <font>
      <sz val="9"/>
      <color theme="1"/>
      <name val="Calibri"/>
      <family val="2"/>
      <charset val="238"/>
      <scheme val="major"/>
    </font>
    <font>
      <sz val="9"/>
      <color rgb="FF000000"/>
      <name val="Calibri"/>
      <family val="2"/>
      <charset val="238"/>
      <scheme val="major"/>
    </font>
    <font>
      <b/>
      <sz val="9"/>
      <color rgb="FF000000"/>
      <name val="Calibri"/>
      <family val="2"/>
      <scheme val="minor"/>
    </font>
    <font>
      <vertAlign val="superscript"/>
      <sz val="9"/>
      <color theme="1"/>
      <name val="Calibri"/>
      <family val="2"/>
      <charset val="238"/>
    </font>
    <font>
      <u/>
      <sz val="8"/>
      <color theme="10"/>
      <name val="Calibri"/>
      <family val="2"/>
      <charset val="238"/>
      <scheme val="minor"/>
    </font>
    <font>
      <b/>
      <u/>
      <sz val="9"/>
      <name val="Calibri"/>
      <family val="2"/>
    </font>
    <font>
      <b/>
      <sz val="10"/>
      <color rgb="FF000000"/>
      <name val="Calibri"/>
      <family val="2"/>
      <charset val="238"/>
      <scheme val="major"/>
    </font>
    <font>
      <sz val="10"/>
      <color rgb="FF000000"/>
      <name val="Calibri"/>
      <family val="2"/>
      <charset val="238"/>
      <scheme val="major"/>
    </font>
    <font>
      <b/>
      <sz val="11"/>
      <color rgb="FF000000"/>
      <name val="Calibri"/>
      <family val="2"/>
      <charset val="238"/>
      <scheme val="major"/>
    </font>
    <font>
      <sz val="11"/>
      <color rgb="FF000000"/>
      <name val="Calibri"/>
      <family val="2"/>
      <charset val="238"/>
      <scheme val="major"/>
    </font>
    <font>
      <sz val="9"/>
      <name val="Calibri"/>
      <family val="2"/>
      <scheme val="minor"/>
    </font>
    <font>
      <b/>
      <sz val="9"/>
      <color rgb="FF000000"/>
      <name val="Calibri"/>
      <family val="2"/>
      <charset val="238"/>
      <scheme val="major"/>
    </font>
    <font>
      <u/>
      <sz val="9"/>
      <color theme="10"/>
      <name val="Calibri"/>
      <family val="2"/>
      <scheme val="minor"/>
    </font>
    <font>
      <sz val="10"/>
      <color rgb="FF000000"/>
      <name val="Arial"/>
      <family val="2"/>
    </font>
    <font>
      <b/>
      <sz val="10"/>
      <color rgb="FF000000"/>
      <name val="Calibri"/>
      <family val="2"/>
    </font>
    <font>
      <b/>
      <sz val="12"/>
      <color rgb="FF000000"/>
      <name val="Calibri"/>
      <family val="2"/>
    </font>
    <font>
      <b/>
      <sz val="8"/>
      <color rgb="FF000000"/>
      <name val="Calibri"/>
      <family val="2"/>
    </font>
    <font>
      <sz val="9"/>
      <color rgb="FF000000"/>
      <name val="Calibri"/>
      <family val="2"/>
      <charset val="238"/>
    </font>
    <font>
      <b/>
      <sz val="9"/>
      <color rgb="FF000000"/>
      <name val="Calibri"/>
      <family val="2"/>
      <charset val="238"/>
    </font>
    <font>
      <sz val="10"/>
      <color rgb="FF000000"/>
      <name val="Calibri"/>
      <family val="2"/>
      <charset val="238"/>
      <scheme val="minor"/>
    </font>
    <font>
      <b/>
      <sz val="20"/>
      <color rgb="FF3F3F3F"/>
      <name val="Calibri"/>
      <family val="2"/>
    </font>
    <font>
      <b/>
      <sz val="20"/>
      <color rgb="FF000000"/>
      <name val="Calibri"/>
      <family val="2"/>
      <scheme val="minor"/>
    </font>
    <font>
      <b/>
      <sz val="26"/>
      <color rgb="FF3F3F3F"/>
      <name val="Calibri"/>
      <family val="2"/>
      <charset val="238"/>
    </font>
    <font>
      <sz val="26"/>
      <color rgb="FF000000"/>
      <name val="Calibri"/>
      <family val="2"/>
      <charset val="238"/>
      <scheme val="minor"/>
    </font>
    <font>
      <b/>
      <i/>
      <sz val="9"/>
      <color theme="1"/>
      <name val="Calibri"/>
      <family val="2"/>
      <charset val="238"/>
    </font>
    <font>
      <sz val="9"/>
      <color rgb="FF000000"/>
      <name val="Calibri"/>
      <family val="2"/>
      <scheme val="minor"/>
    </font>
    <font>
      <b/>
      <i/>
      <sz val="9"/>
      <color theme="1"/>
      <name val="Calibri"/>
      <family val="2"/>
    </font>
    <font>
      <b/>
      <sz val="16"/>
      <color theme="1"/>
      <name val="Calibri"/>
      <family val="2"/>
      <charset val="238"/>
    </font>
    <font>
      <sz val="16"/>
      <color rgb="FF000000"/>
      <name val="Calibri"/>
      <family val="2"/>
      <charset val="238"/>
      <scheme val="minor"/>
    </font>
    <font>
      <sz val="10"/>
      <color rgb="FF0070C0"/>
      <name val="Calibri"/>
      <family val="2"/>
      <charset val="238"/>
    </font>
    <font>
      <u/>
      <sz val="10"/>
      <color theme="10"/>
      <name val="Calibri"/>
      <family val="2"/>
      <charset val="238"/>
      <scheme val="minor"/>
    </font>
    <font>
      <b/>
      <sz val="16"/>
      <name val="Calibri"/>
      <family val="2"/>
    </font>
    <font>
      <b/>
      <sz val="16"/>
      <color theme="1"/>
      <name val="Calibri"/>
      <family val="2"/>
      <scheme val="minor"/>
    </font>
    <font>
      <sz val="12"/>
      <color rgb="FF000000"/>
      <name val="Calibri"/>
      <family val="2"/>
      <charset val="238"/>
      <scheme val="minor"/>
    </font>
    <font>
      <sz val="12"/>
      <color theme="1"/>
      <name val="Calibri"/>
      <family val="2"/>
      <charset val="238"/>
    </font>
    <font>
      <b/>
      <sz val="16"/>
      <color rgb="FFFF0000"/>
      <name val="Calibri"/>
      <family val="2"/>
    </font>
    <font>
      <b/>
      <sz val="34"/>
      <color rgb="FFFFFFFF"/>
      <name val="Calibri"/>
      <family val="2"/>
    </font>
    <font>
      <b/>
      <sz val="34"/>
      <name val="Calibri"/>
      <family val="2"/>
    </font>
    <font>
      <b/>
      <sz val="8"/>
      <name val="Calibri"/>
      <family val="2"/>
      <charset val="238"/>
    </font>
    <font>
      <b/>
      <sz val="8"/>
      <color theme="1"/>
      <name val="Calibri"/>
      <family val="2"/>
      <charset val="238"/>
    </font>
    <font>
      <b/>
      <sz val="8"/>
      <color rgb="FF000000"/>
      <name val="Calibri"/>
      <family val="2"/>
      <charset val="238"/>
      <scheme val="minor"/>
    </font>
    <font>
      <b/>
      <sz val="14"/>
      <name val="Calibri"/>
      <family val="2"/>
      <charset val="238"/>
      <scheme val="major"/>
    </font>
    <font>
      <sz val="12"/>
      <name val="Calibri"/>
      <family val="2"/>
      <charset val="238"/>
      <scheme val="major"/>
    </font>
    <font>
      <b/>
      <sz val="14"/>
      <color rgb="FFFFFFFF"/>
      <name val="Calibri"/>
      <family val="2"/>
      <charset val="238"/>
    </font>
    <font>
      <b/>
      <sz val="14"/>
      <name val="Calibri"/>
      <family val="2"/>
    </font>
    <font>
      <b/>
      <i/>
      <sz val="12"/>
      <name val="Calibri"/>
      <family val="2"/>
    </font>
    <font>
      <b/>
      <i/>
      <vertAlign val="superscript"/>
      <sz val="12"/>
      <name val="Calibri"/>
      <family val="2"/>
    </font>
    <font>
      <b/>
      <sz val="12"/>
      <name val="Calibri"/>
      <family val="2"/>
    </font>
    <font>
      <b/>
      <sz val="12"/>
      <name val="Calibri"/>
      <family val="2"/>
      <charset val="238"/>
    </font>
    <font>
      <sz val="11"/>
      <name val="Calibri"/>
      <family val="2"/>
    </font>
    <font>
      <b/>
      <sz val="14"/>
      <name val="Calibri"/>
      <family val="2"/>
      <scheme val="minor"/>
    </font>
    <font>
      <vertAlign val="superscript"/>
      <sz val="11"/>
      <name val="Calibri"/>
      <family val="2"/>
    </font>
    <font>
      <b/>
      <i/>
      <sz val="10"/>
      <name val="Calibri"/>
      <family val="2"/>
    </font>
    <font>
      <b/>
      <i/>
      <sz val="9"/>
      <name val="Calibri"/>
      <family val="2"/>
      <charset val="238"/>
    </font>
    <font>
      <sz val="12"/>
      <color theme="1"/>
      <name val="Calibri"/>
      <family val="2"/>
    </font>
    <font>
      <b/>
      <sz val="14"/>
      <name val="Calibri"/>
      <family val="2"/>
      <charset val="238"/>
    </font>
    <font>
      <sz val="14"/>
      <name val="Calibri"/>
      <family val="2"/>
      <charset val="238"/>
    </font>
    <font>
      <b/>
      <sz val="12"/>
      <name val="Calibri"/>
      <family val="2"/>
      <charset val="238"/>
      <scheme val="minor"/>
    </font>
    <font>
      <sz val="12"/>
      <name val="Calibri"/>
      <family val="2"/>
      <charset val="238"/>
      <scheme val="minor"/>
    </font>
    <font>
      <sz val="12"/>
      <color theme="1"/>
      <name val="Calibri"/>
      <family val="2"/>
      <charset val="238"/>
      <scheme val="minor"/>
    </font>
    <font>
      <sz val="12"/>
      <name val="Calibri"/>
      <family val="2"/>
    </font>
    <font>
      <b/>
      <sz val="11"/>
      <color rgb="FF000000"/>
      <name val="Calibri"/>
      <family val="2"/>
      <charset val="238"/>
      <scheme val="minor"/>
    </font>
    <font>
      <sz val="22"/>
      <name val="Arial"/>
      <family val="2"/>
      <charset val="238"/>
    </font>
    <font>
      <b/>
      <sz val="36"/>
      <name val="Calibri"/>
      <family val="2"/>
      <charset val="238"/>
      <scheme val="major"/>
    </font>
    <font>
      <sz val="8"/>
      <color rgb="FF000000"/>
      <name val="Calibri"/>
      <family val="2"/>
      <charset val="238"/>
      <scheme val="minor"/>
    </font>
    <font>
      <sz val="8"/>
      <name val="Calibri"/>
      <family val="2"/>
      <charset val="238"/>
    </font>
    <font>
      <sz val="11"/>
      <name val="Calibri"/>
      <family val="2"/>
      <charset val="238"/>
      <scheme val="major"/>
    </font>
    <font>
      <b/>
      <sz val="9"/>
      <color rgb="FF002060"/>
      <name val="Calibri"/>
      <family val="2"/>
      <charset val="238"/>
    </font>
    <font>
      <sz val="10"/>
      <color rgb="FF212121"/>
      <name val="Calibri"/>
      <family val="2"/>
      <charset val="238"/>
    </font>
    <font>
      <b/>
      <sz val="8"/>
      <color theme="0"/>
      <name val="Calibri"/>
      <family val="2"/>
      <charset val="238"/>
    </font>
    <font>
      <b/>
      <sz val="10"/>
      <color rgb="FFFF0000"/>
      <name val="Arial"/>
      <family val="2"/>
      <charset val="238"/>
    </font>
    <font>
      <vertAlign val="superscript"/>
      <sz val="9"/>
      <name val="Calibri"/>
      <family val="2"/>
      <charset val="238"/>
    </font>
  </fonts>
  <fills count="28">
    <fill>
      <patternFill patternType="none"/>
    </fill>
    <fill>
      <patternFill patternType="gray125"/>
    </fill>
    <fill>
      <patternFill patternType="solid">
        <fgColor rgb="FF3F3F3F"/>
        <bgColor rgb="FF3F3F3F"/>
      </patternFill>
    </fill>
    <fill>
      <patternFill patternType="solid">
        <fgColor rgb="FF969696"/>
        <bgColor rgb="FF969696"/>
      </patternFill>
    </fill>
    <fill>
      <patternFill patternType="solid">
        <fgColor rgb="FF808080"/>
        <bgColor rgb="FF808080"/>
      </patternFill>
    </fill>
    <fill>
      <patternFill patternType="solid">
        <fgColor rgb="FFC0C0C0"/>
        <bgColor rgb="FFC0C0C0"/>
      </patternFill>
    </fill>
    <fill>
      <patternFill patternType="solid">
        <fgColor theme="0"/>
        <bgColor theme="0"/>
      </patternFill>
    </fill>
    <fill>
      <patternFill patternType="solid">
        <fgColor theme="4" tint="0.39997558519241921"/>
        <bgColor indexed="64"/>
      </patternFill>
    </fill>
    <fill>
      <patternFill patternType="solid">
        <fgColor rgb="FF00B0F0"/>
        <bgColor indexed="64"/>
      </patternFill>
    </fill>
    <fill>
      <patternFill patternType="solid">
        <fgColor rgb="FF00B050"/>
        <bgColor indexed="64"/>
      </patternFill>
    </fill>
    <fill>
      <patternFill patternType="solid">
        <fgColor rgb="FFFFFF00"/>
        <bgColor indexed="64"/>
      </patternFill>
    </fill>
    <fill>
      <patternFill patternType="solid">
        <fgColor rgb="FFFFFFFF"/>
        <bgColor indexed="64"/>
      </patternFill>
    </fill>
    <fill>
      <patternFill patternType="solid">
        <fgColor theme="0" tint="-0.249977111117893"/>
        <bgColor rgb="FFC0C0C0"/>
      </patternFill>
    </fill>
    <fill>
      <patternFill patternType="solid">
        <fgColor rgb="FFFFC7CE"/>
      </patternFill>
    </fill>
    <fill>
      <patternFill patternType="solid">
        <fgColor rgb="FFFFEB9C"/>
      </patternFill>
    </fill>
    <fill>
      <patternFill patternType="solid">
        <fgColor theme="0"/>
        <bgColor indexed="64"/>
      </patternFill>
    </fill>
    <fill>
      <patternFill patternType="solid">
        <fgColor theme="0" tint="-0.249977111117893"/>
        <bgColor indexed="64"/>
      </patternFill>
    </fill>
    <fill>
      <patternFill patternType="solid">
        <fgColor theme="0" tint="-0.34998626667073579"/>
        <bgColor rgb="FFC0C0C0"/>
      </patternFill>
    </fill>
    <fill>
      <patternFill patternType="solid">
        <fgColor theme="0" tint="-0.34998626667073579"/>
        <bgColor indexed="64"/>
      </patternFill>
    </fill>
    <fill>
      <patternFill patternType="solid">
        <fgColor rgb="FFFF9900"/>
        <bgColor indexed="64"/>
      </patternFill>
    </fill>
    <fill>
      <patternFill patternType="solid">
        <fgColor theme="1"/>
        <bgColor indexed="64"/>
      </patternFill>
    </fill>
    <fill>
      <patternFill patternType="solid">
        <fgColor rgb="FF0000FF"/>
        <bgColor indexed="64"/>
      </patternFill>
    </fill>
    <fill>
      <patternFill patternType="solid">
        <fgColor rgb="FFFFD966"/>
        <bgColor indexed="64"/>
      </patternFill>
    </fill>
    <fill>
      <patternFill patternType="solid">
        <fgColor rgb="FFFFE599"/>
        <bgColor indexed="64"/>
      </patternFill>
    </fill>
    <fill>
      <patternFill patternType="solid">
        <fgColor theme="0" tint="-0.499984740745262"/>
        <bgColor indexed="64"/>
      </patternFill>
    </fill>
    <fill>
      <patternFill patternType="solid">
        <fgColor theme="0" tint="-0.499984740745262"/>
        <bgColor rgb="FF969696"/>
      </patternFill>
    </fill>
    <fill>
      <patternFill patternType="solid">
        <fgColor theme="9" tint="-0.249977111117893"/>
        <bgColor indexed="64"/>
      </patternFill>
    </fill>
    <fill>
      <patternFill patternType="solid">
        <fgColor theme="8" tint="0.59999389629810485"/>
        <bgColor indexed="64"/>
      </patternFill>
    </fill>
  </fills>
  <borders count="216">
    <border>
      <left/>
      <right/>
      <top/>
      <bottom/>
      <diagonal/>
    </border>
    <border>
      <left/>
      <right/>
      <top/>
      <bottom/>
      <diagonal/>
    </border>
    <border>
      <left/>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top/>
      <bottom style="thin">
        <color rgb="FF000000"/>
      </bottom>
      <diagonal/>
    </border>
    <border>
      <left/>
      <right/>
      <top/>
      <bottom style="thin">
        <color rgb="FF000000"/>
      </bottom>
      <diagonal/>
    </border>
    <border>
      <left/>
      <right/>
      <top style="thin">
        <color rgb="FF000000"/>
      </top>
      <bottom/>
      <diagonal/>
    </border>
    <border>
      <left style="medium">
        <color rgb="FF000000"/>
      </left>
      <right style="medium">
        <color rgb="FF000000"/>
      </right>
      <top style="medium">
        <color rgb="FF000000"/>
      </top>
      <bottom/>
      <diagonal/>
    </border>
    <border>
      <left style="medium">
        <color rgb="FF000000"/>
      </left>
      <right/>
      <top style="medium">
        <color rgb="FF000000"/>
      </top>
      <bottom/>
      <diagonal/>
    </border>
    <border>
      <left/>
      <right/>
      <top style="medium">
        <color rgb="FF000000"/>
      </top>
      <bottom/>
      <diagonal/>
    </border>
    <border>
      <left style="thin">
        <color rgb="FF000000"/>
      </left>
      <right style="thin">
        <color rgb="FF000000"/>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style="medium">
        <color rgb="FF000000"/>
      </right>
      <top/>
      <bottom/>
      <diagonal/>
    </border>
    <border>
      <left style="medium">
        <color rgb="FF000000"/>
      </left>
      <right/>
      <top/>
      <bottom/>
      <diagonal/>
    </border>
    <border>
      <left/>
      <right style="medium">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right style="medium">
        <color rgb="FF000000"/>
      </right>
      <top/>
      <bottom/>
      <diagonal/>
    </border>
    <border>
      <left/>
      <right style="medium">
        <color rgb="FF000000"/>
      </right>
      <top/>
      <bottom style="thin">
        <color rgb="FF000000"/>
      </bottom>
      <diagonal/>
    </border>
    <border>
      <left style="medium">
        <color rgb="FF000000"/>
      </left>
      <right style="medium">
        <color rgb="FF000000"/>
      </right>
      <top/>
      <bottom style="medium">
        <color rgb="FF000000"/>
      </bottom>
      <diagonal/>
    </border>
    <border>
      <left style="medium">
        <color rgb="FF000000"/>
      </left>
      <right/>
      <top/>
      <bottom style="medium">
        <color rgb="FF000000"/>
      </bottom>
      <diagonal/>
    </border>
    <border>
      <left/>
      <right/>
      <top/>
      <bottom style="medium">
        <color rgb="FF000000"/>
      </bottom>
      <diagonal/>
    </border>
    <border>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thin">
        <color rgb="FF000000"/>
      </left>
      <right/>
      <top/>
      <bottom style="medium">
        <color rgb="FF000000"/>
      </bottom>
      <diagonal/>
    </border>
    <border>
      <left/>
      <right style="thin">
        <color rgb="FF000000"/>
      </right>
      <top/>
      <bottom style="medium">
        <color rgb="FF000000"/>
      </bottom>
      <diagonal/>
    </border>
    <border>
      <left/>
      <right style="thin">
        <color rgb="FF000000"/>
      </right>
      <top/>
      <bottom/>
      <diagonal/>
    </border>
    <border>
      <left style="thin">
        <color rgb="FF000000"/>
      </left>
      <right/>
      <top style="thin">
        <color rgb="FF000000"/>
      </top>
      <bottom/>
      <diagonal/>
    </border>
    <border>
      <left/>
      <right style="thin">
        <color rgb="FF000000"/>
      </right>
      <top style="thin">
        <color rgb="FF000000"/>
      </top>
      <bottom/>
      <diagonal/>
    </border>
    <border>
      <left/>
      <right/>
      <top style="thin">
        <color rgb="FF000000"/>
      </top>
      <bottom style="medium">
        <color rgb="FF000000"/>
      </bottom>
      <diagonal/>
    </border>
    <border>
      <left/>
      <right style="thin">
        <color rgb="FF000000"/>
      </right>
      <top style="medium">
        <color rgb="FF000000"/>
      </top>
      <bottom/>
      <diagonal/>
    </border>
    <border>
      <left/>
      <right style="medium">
        <color rgb="FF000000"/>
      </right>
      <top style="thin">
        <color rgb="FF000000"/>
      </top>
      <bottom/>
      <diagonal/>
    </border>
    <border>
      <left style="thin">
        <color rgb="FF000000"/>
      </left>
      <right/>
      <top/>
      <bottom/>
      <diagonal/>
    </border>
    <border>
      <left/>
      <right style="medium">
        <color rgb="FF000000"/>
      </right>
      <top style="thin">
        <color rgb="FF000000"/>
      </top>
      <bottom style="medium">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right/>
      <top style="thin">
        <color rgb="FF000000"/>
      </top>
      <bottom/>
      <diagonal/>
    </border>
    <border>
      <left style="thin">
        <color rgb="FF000000"/>
      </left>
      <right style="thin">
        <color rgb="FF000000"/>
      </right>
      <top style="thin">
        <color rgb="FF000000"/>
      </top>
      <bottom/>
      <diagonal/>
    </border>
    <border>
      <left style="thin">
        <color rgb="FF000000"/>
      </left>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right style="medium">
        <color rgb="FF000000"/>
      </right>
      <top/>
      <bottom style="medium">
        <color rgb="FF000000"/>
      </bottom>
      <diagonal/>
    </border>
    <border>
      <left/>
      <right style="thin">
        <color rgb="FF000000"/>
      </right>
      <top style="medium">
        <color rgb="FF000000"/>
      </top>
      <bottom style="thin">
        <color rgb="FF000000"/>
      </bottom>
      <diagonal/>
    </border>
    <border>
      <left/>
      <right/>
      <top/>
      <bottom/>
      <diagonal/>
    </border>
    <border>
      <left/>
      <right/>
      <top/>
      <bottom style="medium">
        <color rgb="FF000000"/>
      </bottom>
      <diagonal/>
    </border>
    <border>
      <left style="thin">
        <color rgb="FF000000"/>
      </left>
      <right style="thin">
        <color rgb="FF000000"/>
      </right>
      <top/>
      <bottom style="thin">
        <color rgb="FF000000"/>
      </bottom>
      <diagonal/>
    </border>
    <border>
      <left/>
      <right style="medium">
        <color rgb="FF000000"/>
      </right>
      <top/>
      <bottom/>
      <diagonal/>
    </border>
    <border>
      <left/>
      <right style="medium">
        <color rgb="FF000000"/>
      </right>
      <top style="medium">
        <color rgb="FF000000"/>
      </top>
      <bottom/>
      <diagonal/>
    </border>
    <border>
      <left style="thin">
        <color rgb="FF000000"/>
      </left>
      <right/>
      <top style="thin">
        <color rgb="FF000000"/>
      </top>
      <bottom style="thin">
        <color rgb="FF000000"/>
      </bottom>
      <diagonal/>
    </border>
    <border>
      <left/>
      <right/>
      <top style="medium">
        <color rgb="FF000000"/>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rgb="FF000000"/>
      </left>
      <right/>
      <top/>
      <bottom style="medium">
        <color indexed="64"/>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style="thin">
        <color rgb="FF000000"/>
      </left>
      <right style="thin">
        <color rgb="FF000000"/>
      </right>
      <top style="medium">
        <color indexed="64"/>
      </top>
      <bottom style="thin">
        <color rgb="FF000000"/>
      </bottom>
      <diagonal/>
    </border>
    <border>
      <left style="medium">
        <color indexed="64"/>
      </left>
      <right/>
      <top/>
      <bottom/>
      <diagonal/>
    </border>
    <border>
      <left/>
      <right style="medium">
        <color indexed="64"/>
      </right>
      <top style="thin">
        <color rgb="FF000000"/>
      </top>
      <bottom style="thin">
        <color rgb="FF000000"/>
      </bottom>
      <diagonal/>
    </border>
    <border>
      <left style="thin">
        <color rgb="FF000000"/>
      </left>
      <right style="medium">
        <color indexed="64"/>
      </right>
      <top style="thin">
        <color rgb="FF000000"/>
      </top>
      <bottom style="thin">
        <color rgb="FF000000"/>
      </bottom>
      <diagonal/>
    </border>
    <border>
      <left/>
      <right style="medium">
        <color indexed="64"/>
      </right>
      <top/>
      <bottom/>
      <diagonal/>
    </border>
    <border>
      <left/>
      <right style="medium">
        <color indexed="64"/>
      </right>
      <top/>
      <bottom style="thin">
        <color rgb="FF000000"/>
      </bottom>
      <diagonal/>
    </border>
    <border>
      <left style="thin">
        <color rgb="FF000000"/>
      </left>
      <right style="thin">
        <color indexed="64"/>
      </right>
      <top style="medium">
        <color rgb="FF000000"/>
      </top>
      <bottom style="thin">
        <color rgb="FF000000"/>
      </bottom>
      <diagonal/>
    </border>
    <border>
      <left/>
      <right style="thin">
        <color indexed="64"/>
      </right>
      <top style="thin">
        <color rgb="FF000000"/>
      </top>
      <bottom style="thin">
        <color rgb="FF000000"/>
      </bottom>
      <diagonal/>
    </border>
    <border>
      <left style="thin">
        <color rgb="FF000000"/>
      </left>
      <right style="thin">
        <color indexed="64"/>
      </right>
      <top style="thin">
        <color rgb="FF000000"/>
      </top>
      <bottom style="thin">
        <color rgb="FF000000"/>
      </bottom>
      <diagonal/>
    </border>
    <border>
      <left style="thin">
        <color indexed="64"/>
      </left>
      <right/>
      <top style="thin">
        <color indexed="64"/>
      </top>
      <bottom style="thin">
        <color indexed="64"/>
      </bottom>
      <diagonal/>
    </border>
    <border>
      <left style="thin">
        <color rgb="FF000000"/>
      </left>
      <right/>
      <top style="thin">
        <color indexed="64"/>
      </top>
      <bottom style="medium">
        <color indexed="64"/>
      </bottom>
      <diagonal/>
    </border>
    <border>
      <left/>
      <right style="thin">
        <color rgb="FF000000"/>
      </right>
      <top style="thin">
        <color indexed="64"/>
      </top>
      <bottom style="medium">
        <color indexed="64"/>
      </bottom>
      <diagonal/>
    </border>
    <border>
      <left/>
      <right/>
      <top style="thin">
        <color indexed="64"/>
      </top>
      <bottom style="medium">
        <color indexed="64"/>
      </bottom>
      <diagonal/>
    </border>
    <border>
      <left/>
      <right/>
      <top/>
      <bottom style="thin">
        <color indexed="64"/>
      </bottom>
      <diagonal/>
    </border>
    <border>
      <left style="thin">
        <color rgb="FF000000"/>
      </left>
      <right/>
      <top style="thin">
        <color rgb="FF000000"/>
      </top>
      <bottom style="thin">
        <color indexed="64"/>
      </bottom>
      <diagonal/>
    </border>
    <border>
      <left/>
      <right style="thin">
        <color rgb="FF000000"/>
      </right>
      <top style="thin">
        <color rgb="FF000000"/>
      </top>
      <bottom style="thin">
        <color indexed="64"/>
      </bottom>
      <diagonal/>
    </border>
    <border>
      <left/>
      <right/>
      <top style="thin">
        <color rgb="FF000000"/>
      </top>
      <bottom style="thin">
        <color indexed="64"/>
      </bottom>
      <diagonal/>
    </border>
    <border>
      <left style="thin">
        <color indexed="64"/>
      </left>
      <right/>
      <top style="thin">
        <color rgb="FF000000"/>
      </top>
      <bottom style="thin">
        <color indexed="64"/>
      </bottom>
      <diagonal/>
    </border>
    <border>
      <left/>
      <right/>
      <top style="thin">
        <color indexed="64"/>
      </top>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right style="thin">
        <color indexed="64"/>
      </right>
      <top/>
      <bottom/>
      <diagonal/>
    </border>
    <border>
      <left style="thin">
        <color rgb="FF000000"/>
      </left>
      <right/>
      <top style="thin">
        <color rgb="FF000000"/>
      </top>
      <bottom style="medium">
        <color indexed="64"/>
      </bottom>
      <diagonal/>
    </border>
    <border>
      <left/>
      <right style="thin">
        <color rgb="FF000000"/>
      </right>
      <top style="thin">
        <color rgb="FF000000"/>
      </top>
      <bottom style="medium">
        <color indexed="64"/>
      </bottom>
      <diagonal/>
    </border>
    <border>
      <left style="thin">
        <color indexed="64"/>
      </left>
      <right style="thin">
        <color rgb="FF000000"/>
      </right>
      <top style="thin">
        <color rgb="FF000000"/>
      </top>
      <bottom style="thin">
        <color rgb="FF000000"/>
      </bottom>
      <diagonal/>
    </border>
    <border>
      <left style="thin">
        <color rgb="FF000000"/>
      </left>
      <right style="medium">
        <color indexed="64"/>
      </right>
      <top style="thin">
        <color rgb="FF000000"/>
      </top>
      <bottom/>
      <diagonal/>
    </border>
    <border>
      <left/>
      <right style="thin">
        <color indexed="64"/>
      </right>
      <top style="thin">
        <color indexed="64"/>
      </top>
      <bottom/>
      <diagonal/>
    </border>
    <border>
      <left style="thin">
        <color rgb="FF000000"/>
      </left>
      <right style="medium">
        <color indexed="64"/>
      </right>
      <top style="thin">
        <color rgb="FF000000"/>
      </top>
      <bottom style="medium">
        <color indexed="64"/>
      </bottom>
      <diagonal/>
    </border>
    <border>
      <left style="thin">
        <color rgb="FF000000"/>
      </left>
      <right style="medium">
        <color rgb="FF000000"/>
      </right>
      <top style="thin">
        <color rgb="FF000000"/>
      </top>
      <bottom style="medium">
        <color indexed="64"/>
      </bottom>
      <diagonal/>
    </border>
    <border>
      <left style="thin">
        <color rgb="FF000000"/>
      </left>
      <right/>
      <top style="thin">
        <color indexed="64"/>
      </top>
      <bottom style="thin">
        <color indexed="64"/>
      </bottom>
      <diagonal/>
    </border>
    <border>
      <left/>
      <right style="thin">
        <color rgb="FF000000"/>
      </right>
      <top style="thin">
        <color indexed="64"/>
      </top>
      <bottom style="thin">
        <color indexed="64"/>
      </bottom>
      <diagonal/>
    </border>
    <border>
      <left style="thin">
        <color rgb="FF000000"/>
      </left>
      <right style="thin">
        <color rgb="FF000000"/>
      </right>
      <top style="thin">
        <color rgb="FF000000"/>
      </top>
      <bottom style="medium">
        <color indexed="64"/>
      </bottom>
      <diagonal/>
    </border>
    <border>
      <left style="thin">
        <color indexed="64"/>
      </left>
      <right/>
      <top style="thin">
        <color rgb="FF000000"/>
      </top>
      <bottom style="thin">
        <color rgb="FF000000"/>
      </bottom>
      <diagonal/>
    </border>
    <border>
      <left style="thin">
        <color indexed="64"/>
      </left>
      <right style="medium">
        <color indexed="64"/>
      </right>
      <top style="thin">
        <color indexed="64"/>
      </top>
      <bottom/>
      <diagonal/>
    </border>
    <border>
      <left/>
      <right style="thin">
        <color rgb="FF000000"/>
      </right>
      <top style="medium">
        <color indexed="64"/>
      </top>
      <bottom/>
      <diagonal/>
    </border>
    <border>
      <left/>
      <right style="thin">
        <color rgb="FF000000"/>
      </right>
      <top/>
      <bottom style="medium">
        <color indexed="64"/>
      </bottom>
      <diagonal/>
    </border>
    <border>
      <left/>
      <right/>
      <top style="thin">
        <color rgb="FF000000"/>
      </top>
      <bottom style="medium">
        <color indexed="64"/>
      </bottom>
      <diagonal/>
    </border>
    <border>
      <left style="medium">
        <color rgb="FF000000"/>
      </left>
      <right style="medium">
        <color rgb="FF000000"/>
      </right>
      <top/>
      <bottom style="medium">
        <color indexed="64"/>
      </bottom>
      <diagonal/>
    </border>
    <border>
      <left style="medium">
        <color rgb="FF000000"/>
      </left>
      <right/>
      <top style="medium">
        <color indexed="64"/>
      </top>
      <bottom/>
      <diagonal/>
    </border>
    <border>
      <left style="thin">
        <color rgb="FF000000"/>
      </left>
      <right style="medium">
        <color indexed="64"/>
      </right>
      <top style="medium">
        <color indexed="64"/>
      </top>
      <bottom style="thin">
        <color rgb="FF000000"/>
      </bottom>
      <diagonal/>
    </border>
    <border>
      <left/>
      <right style="medium">
        <color indexed="64"/>
      </right>
      <top style="thin">
        <color indexed="64"/>
      </top>
      <bottom style="thin">
        <color indexed="64"/>
      </bottom>
      <diagonal/>
    </border>
    <border>
      <left style="thin">
        <color rgb="FF000000"/>
      </left>
      <right/>
      <top style="medium">
        <color indexed="64"/>
      </top>
      <bottom style="thin">
        <color rgb="FF000000"/>
      </bottom>
      <diagonal/>
    </border>
    <border>
      <left/>
      <right style="thin">
        <color rgb="FF000000"/>
      </right>
      <top style="medium">
        <color indexed="64"/>
      </top>
      <bottom style="thin">
        <color rgb="FF000000"/>
      </bottom>
      <diagonal/>
    </border>
    <border>
      <left style="medium">
        <color indexed="64"/>
      </left>
      <right/>
      <top/>
      <bottom style="medium">
        <color indexed="64"/>
      </bottom>
      <diagonal/>
    </border>
    <border>
      <left/>
      <right style="medium">
        <color indexed="64"/>
      </right>
      <top style="thin">
        <color rgb="FF000000"/>
      </top>
      <bottom style="medium">
        <color indexed="64"/>
      </bottom>
      <diagonal/>
    </border>
    <border>
      <left/>
      <right style="thin">
        <color indexed="64"/>
      </right>
      <top style="thin">
        <color indexed="64"/>
      </top>
      <bottom style="thin">
        <color indexed="64"/>
      </bottom>
      <diagonal/>
    </border>
    <border>
      <left/>
      <right style="medium">
        <color indexed="64"/>
      </right>
      <top style="thin">
        <color indexed="64"/>
      </top>
      <bottom/>
      <diagonal/>
    </border>
    <border>
      <left style="thin">
        <color rgb="FF000000"/>
      </left>
      <right style="thin">
        <color rgb="FF000000"/>
      </right>
      <top style="thin">
        <color indexed="64"/>
      </top>
      <bottom style="thin">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rgb="FF000000"/>
      </right>
      <top style="medium">
        <color indexed="64"/>
      </top>
      <bottom/>
      <diagonal/>
    </border>
    <border>
      <left/>
      <right style="medium">
        <color indexed="64"/>
      </right>
      <top style="medium">
        <color indexed="64"/>
      </top>
      <bottom style="thin">
        <color rgb="FF000000"/>
      </bottom>
      <diagonal/>
    </border>
    <border>
      <left style="medium">
        <color indexed="64"/>
      </left>
      <right style="medium">
        <color rgb="FF000000"/>
      </right>
      <top/>
      <bottom/>
      <diagonal/>
    </border>
    <border>
      <left style="medium">
        <color indexed="64"/>
      </left>
      <right style="medium">
        <color rgb="FF000000"/>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medium">
        <color indexed="64"/>
      </bottom>
      <diagonal/>
    </border>
    <border>
      <left style="thin">
        <color rgb="FF000000"/>
      </left>
      <right style="thin">
        <color indexed="64"/>
      </right>
      <top style="medium">
        <color indexed="64"/>
      </top>
      <bottom style="thin">
        <color rgb="FF000000"/>
      </bottom>
      <diagonal/>
    </border>
    <border>
      <left/>
      <right style="medium">
        <color indexed="64"/>
      </right>
      <top style="thin">
        <color rgb="FF000000"/>
      </top>
      <bottom/>
      <diagonal/>
    </border>
    <border>
      <left style="thin">
        <color indexed="64"/>
      </left>
      <right style="medium">
        <color indexed="64"/>
      </right>
      <top style="thin">
        <color rgb="FF000000"/>
      </top>
      <bottom style="thin">
        <color rgb="FF000000"/>
      </bottom>
      <diagonal/>
    </border>
    <border>
      <left/>
      <right style="medium">
        <color indexed="64"/>
      </right>
      <top style="medium">
        <color indexed="64"/>
      </top>
      <bottom/>
      <diagonal/>
    </border>
    <border>
      <left/>
      <right/>
      <top style="thin">
        <color indexed="64"/>
      </top>
      <bottom style="thin">
        <color indexed="64"/>
      </bottom>
      <diagonal/>
    </border>
    <border>
      <left style="thin">
        <color indexed="64"/>
      </left>
      <right style="medium">
        <color indexed="64"/>
      </right>
      <top style="medium">
        <color indexed="64"/>
      </top>
      <bottom style="thin">
        <color rgb="FF000000"/>
      </bottom>
      <diagonal/>
    </border>
    <border>
      <left style="thin">
        <color rgb="FF000000"/>
      </left>
      <right style="medium">
        <color indexed="64"/>
      </right>
      <top/>
      <bottom style="thin">
        <color rgb="FF000000"/>
      </bottom>
      <diagonal/>
    </border>
    <border>
      <left style="thin">
        <color rgb="FF000000"/>
      </left>
      <right/>
      <top/>
      <bottom style="medium">
        <color indexed="64"/>
      </bottom>
      <diagonal/>
    </border>
    <border>
      <left style="thin">
        <color rgb="FF000000"/>
      </left>
      <right/>
      <top style="medium">
        <color indexed="64"/>
      </top>
      <bottom/>
      <diagonal/>
    </border>
    <border>
      <left style="thin">
        <color indexed="64"/>
      </left>
      <right/>
      <top style="thin">
        <color indexed="64"/>
      </top>
      <bottom style="medium">
        <color indexed="64"/>
      </bottom>
      <diagonal/>
    </border>
    <border>
      <left style="thin">
        <color indexed="64"/>
      </left>
      <right style="thin">
        <color indexed="64"/>
      </right>
      <top style="thin">
        <color indexed="64"/>
      </top>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style="thin">
        <color indexed="64"/>
      </right>
      <top style="medium">
        <color indexed="64"/>
      </top>
      <bottom style="thin">
        <color indexed="64"/>
      </bottom>
      <diagonal/>
    </border>
    <border>
      <left/>
      <right/>
      <top style="medium">
        <color indexed="64"/>
      </top>
      <bottom style="thin">
        <color rgb="FF000000"/>
      </bottom>
      <diagonal/>
    </border>
    <border>
      <left style="thin">
        <color rgb="FF000000"/>
      </left>
      <right style="medium">
        <color indexed="64"/>
      </right>
      <top style="medium">
        <color indexed="64"/>
      </top>
      <bottom/>
      <diagonal/>
    </border>
    <border>
      <left style="thin">
        <color rgb="FF000000"/>
      </left>
      <right style="thin">
        <color indexed="64"/>
      </right>
      <top style="thin">
        <color indexed="64"/>
      </top>
      <bottom style="thin">
        <color indexed="64"/>
      </bottom>
      <diagonal/>
    </border>
    <border>
      <left style="thin">
        <color indexed="64"/>
      </left>
      <right style="thin">
        <color rgb="FF000000"/>
      </right>
      <top style="thin">
        <color indexed="64"/>
      </top>
      <bottom style="thin">
        <color indexed="64"/>
      </bottom>
      <diagonal/>
    </border>
    <border>
      <left style="thin">
        <color rgb="FF000000"/>
      </left>
      <right style="thin">
        <color rgb="FF000000"/>
      </right>
      <top style="medium">
        <color indexed="64"/>
      </top>
      <bottom style="thin">
        <color indexed="64"/>
      </bottom>
      <diagonal/>
    </border>
    <border>
      <left style="thin">
        <color rgb="FF000000"/>
      </left>
      <right style="thin">
        <color rgb="FF000000"/>
      </right>
      <top/>
      <bottom/>
      <diagonal/>
    </border>
    <border>
      <left style="thin">
        <color indexed="64"/>
      </left>
      <right/>
      <top style="thin">
        <color indexed="64"/>
      </top>
      <bottom style="thin">
        <color rgb="FF000000"/>
      </bottom>
      <diagonal/>
    </border>
    <border>
      <left style="thin">
        <color rgb="FF000000"/>
      </left>
      <right style="medium">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style="thin">
        <color indexed="64"/>
      </left>
      <right/>
      <top/>
      <bottom style="medium">
        <color indexed="64"/>
      </bottom>
      <diagonal/>
    </border>
    <border>
      <left style="thin">
        <color indexed="64"/>
      </left>
      <right style="thin">
        <color rgb="FF000000"/>
      </right>
      <top style="thin">
        <color indexed="64"/>
      </top>
      <bottom/>
      <diagonal/>
    </border>
    <border>
      <left style="thin">
        <color rgb="FF000000"/>
      </left>
      <right/>
      <top style="thin">
        <color indexed="64"/>
      </top>
      <bottom/>
      <diagonal/>
    </border>
    <border>
      <left style="thin">
        <color indexed="64"/>
      </left>
      <right style="thin">
        <color rgb="FF000000"/>
      </right>
      <top style="thin">
        <color rgb="FF000000"/>
      </top>
      <bottom style="thin">
        <color indexed="64"/>
      </bottom>
      <diagonal/>
    </border>
    <border>
      <left style="thin">
        <color rgb="FF000000"/>
      </left>
      <right style="thin">
        <color rgb="FF000000"/>
      </right>
      <top style="thin">
        <color indexed="64"/>
      </top>
      <bottom style="thin">
        <color rgb="FF000000"/>
      </bottom>
      <diagonal/>
    </border>
    <border>
      <left style="thin">
        <color rgb="FF000000"/>
      </left>
      <right style="medium">
        <color indexed="64"/>
      </right>
      <top style="thin">
        <color indexed="64"/>
      </top>
      <bottom style="thin">
        <color rgb="FF000000"/>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thin">
        <color rgb="FF000000"/>
      </top>
      <bottom style="medium">
        <color indexed="64"/>
      </bottom>
      <diagonal/>
    </border>
    <border>
      <left/>
      <right style="thin">
        <color indexed="64"/>
      </right>
      <top style="thin">
        <color rgb="FF000000"/>
      </top>
      <bottom style="medium">
        <color indexed="64"/>
      </bottom>
      <diagonal/>
    </border>
    <border>
      <left/>
      <right/>
      <top style="medium">
        <color indexed="64"/>
      </top>
      <bottom style="medium">
        <color rgb="FF000000"/>
      </bottom>
      <diagonal/>
    </border>
    <border>
      <left style="thin">
        <color indexed="64"/>
      </left>
      <right/>
      <top style="medium">
        <color indexed="64"/>
      </top>
      <bottom style="thin">
        <color rgb="FF000000"/>
      </bottom>
      <diagonal/>
    </border>
    <border>
      <left style="thin">
        <color indexed="64"/>
      </left>
      <right style="thin">
        <color indexed="64"/>
      </right>
      <top style="medium">
        <color indexed="64"/>
      </top>
      <bottom/>
      <diagonal/>
    </border>
    <border>
      <left style="thin">
        <color indexed="64"/>
      </left>
      <right style="medium">
        <color indexed="64"/>
      </right>
      <top/>
      <bottom/>
      <diagonal/>
    </border>
    <border>
      <left style="thin">
        <color rgb="FF000000"/>
      </left>
      <right style="medium">
        <color indexed="64"/>
      </right>
      <top style="thin">
        <color indexed="64"/>
      </top>
      <bottom style="medium">
        <color indexed="64"/>
      </bottom>
      <diagonal/>
    </border>
    <border>
      <left style="medium">
        <color indexed="64"/>
      </left>
      <right style="thin">
        <color rgb="FF000000"/>
      </right>
      <top/>
      <bottom/>
      <diagonal/>
    </border>
    <border>
      <left style="medium">
        <color rgb="FFCCCCCC"/>
      </left>
      <right style="medium">
        <color rgb="FFCCCCCC"/>
      </right>
      <top style="medium">
        <color rgb="FFCCCCCC"/>
      </top>
      <bottom style="thick">
        <color rgb="FF000000"/>
      </bottom>
      <diagonal/>
    </border>
    <border>
      <left style="thick">
        <color rgb="FF000000"/>
      </left>
      <right style="medium">
        <color rgb="FFCCCCCC"/>
      </right>
      <top style="medium">
        <color rgb="FFCCCCCC"/>
      </top>
      <bottom style="medium">
        <color rgb="FFCCCCCC"/>
      </bottom>
      <diagonal/>
    </border>
    <border>
      <left style="medium">
        <color rgb="FFCCCCCC"/>
      </left>
      <right style="medium">
        <color rgb="FFCCCCCC"/>
      </right>
      <top style="medium">
        <color rgb="FFCCCCCC"/>
      </top>
      <bottom style="medium">
        <color rgb="FFCCCCCC"/>
      </bottom>
      <diagonal/>
    </border>
    <border>
      <left style="medium">
        <color rgb="FFCCCCCC"/>
      </left>
      <right style="thick">
        <color rgb="FF000000"/>
      </right>
      <top style="medium">
        <color rgb="FFCCCCCC"/>
      </top>
      <bottom style="medium">
        <color rgb="FFCCCCCC"/>
      </bottom>
      <diagonal/>
    </border>
    <border>
      <left style="thick">
        <color rgb="FF000000"/>
      </left>
      <right style="medium">
        <color rgb="FFCCCCCC"/>
      </right>
      <top style="medium">
        <color rgb="FFCCCCCC"/>
      </top>
      <bottom style="thick">
        <color rgb="FF000000"/>
      </bottom>
      <diagonal/>
    </border>
    <border>
      <left style="medium">
        <color rgb="FFCCCCCC"/>
      </left>
      <right style="thick">
        <color rgb="FF000000"/>
      </right>
      <top style="medium">
        <color rgb="FFCCCCCC"/>
      </top>
      <bottom style="thick">
        <color rgb="FF000000"/>
      </bottom>
      <diagonal/>
    </border>
    <border>
      <left style="thick">
        <color rgb="FF000000"/>
      </left>
      <right style="medium">
        <color rgb="FFCCCCCC"/>
      </right>
      <top style="medium">
        <color rgb="FFCCCCCC"/>
      </top>
      <bottom/>
      <diagonal/>
    </border>
    <border>
      <left style="medium">
        <color rgb="FFCCCCCC"/>
      </left>
      <right style="medium">
        <color rgb="FFCCCCCC"/>
      </right>
      <top style="medium">
        <color rgb="FFCCCCCC"/>
      </top>
      <bottom/>
      <diagonal/>
    </border>
    <border>
      <left style="medium">
        <color rgb="FFCCCCCC"/>
      </left>
      <right style="thick">
        <color rgb="FF000000"/>
      </right>
      <top style="medium">
        <color rgb="FFCCCCCC"/>
      </top>
      <bottom/>
      <diagonal/>
    </border>
    <border>
      <left style="medium">
        <color rgb="FFCCCCCC"/>
      </left>
      <right style="medium">
        <color rgb="FFCCCCCC"/>
      </right>
      <top/>
      <bottom style="medium">
        <color rgb="FFCCCCCC"/>
      </bottom>
      <diagonal/>
    </border>
    <border>
      <left style="medium">
        <color rgb="FFCCCCCC"/>
      </left>
      <right style="medium">
        <color rgb="FFCCCCCC"/>
      </right>
      <top style="medium">
        <color rgb="FFCCCCCC"/>
      </top>
      <bottom style="medium">
        <color indexed="64"/>
      </bottom>
      <diagonal/>
    </border>
    <border>
      <left style="thick">
        <color rgb="FF000000"/>
      </left>
      <right style="medium">
        <color rgb="FFCCCCCC"/>
      </right>
      <top style="thick">
        <color rgb="FF000000"/>
      </top>
      <bottom style="medium">
        <color rgb="FFCCCCCC"/>
      </bottom>
      <diagonal/>
    </border>
    <border>
      <left style="medium">
        <color rgb="FFCCCCCC"/>
      </left>
      <right style="medium">
        <color rgb="FFCCCCCC"/>
      </right>
      <top style="thick">
        <color rgb="FF000000"/>
      </top>
      <bottom style="medium">
        <color rgb="FFCCCCCC"/>
      </bottom>
      <diagonal/>
    </border>
    <border>
      <left style="medium">
        <color rgb="FFCCCCCC"/>
      </left>
      <right style="thick">
        <color rgb="FF000000"/>
      </right>
      <top style="thick">
        <color rgb="FF000000"/>
      </top>
      <bottom style="medium">
        <color rgb="FFCCCCCC"/>
      </bottom>
      <diagonal/>
    </border>
    <border>
      <left style="medium">
        <color rgb="FFCCCCCC"/>
      </left>
      <right/>
      <top style="medium">
        <color rgb="FFCCCCCC"/>
      </top>
      <bottom style="medium">
        <color rgb="FFCCCCCC"/>
      </bottom>
      <diagonal/>
    </border>
    <border>
      <left/>
      <right style="medium">
        <color rgb="FFCCCCCC"/>
      </right>
      <top style="medium">
        <color rgb="FFCCCCCC"/>
      </top>
      <bottom style="medium">
        <color rgb="FFCCCCCC"/>
      </bottom>
      <diagonal/>
    </border>
    <border>
      <left style="medium">
        <color rgb="FFCCCCCC"/>
      </left>
      <right/>
      <top style="medium">
        <color rgb="FFCCCCCC"/>
      </top>
      <bottom style="thick">
        <color rgb="FF000000"/>
      </bottom>
      <diagonal/>
    </border>
    <border>
      <left/>
      <right style="medium">
        <color rgb="FFCCCCCC"/>
      </right>
      <top style="medium">
        <color rgb="FFCCCCCC"/>
      </top>
      <bottom style="thick">
        <color rgb="FF000000"/>
      </bottom>
      <diagonal/>
    </border>
    <border>
      <left style="thick">
        <color rgb="FF000000"/>
      </left>
      <right style="medium">
        <color rgb="FFCCCCCC"/>
      </right>
      <top/>
      <bottom style="thick">
        <color rgb="FF000000"/>
      </bottom>
      <diagonal/>
    </border>
    <border>
      <left style="medium">
        <color rgb="FFCCCCCC"/>
      </left>
      <right style="medium">
        <color rgb="FFCCCCCC"/>
      </right>
      <top/>
      <bottom style="thick">
        <color rgb="FF000000"/>
      </bottom>
      <diagonal/>
    </border>
    <border>
      <left style="thick">
        <color rgb="FF000000"/>
      </left>
      <right style="medium">
        <color rgb="FFCCCCCC"/>
      </right>
      <top/>
      <bottom/>
      <diagonal/>
    </border>
    <border>
      <left style="medium">
        <color rgb="FFCCCCCC"/>
      </left>
      <right style="medium">
        <color rgb="FFCCCCCC"/>
      </right>
      <top/>
      <bottom/>
      <diagonal/>
    </border>
    <border>
      <left style="thick">
        <color rgb="FF000000"/>
      </left>
      <right/>
      <top/>
      <bottom/>
      <diagonal/>
    </border>
    <border>
      <left style="thick">
        <color rgb="FF000000"/>
      </left>
      <right style="medium">
        <color rgb="FFCCCCCC"/>
      </right>
      <top style="medium">
        <color indexed="64"/>
      </top>
      <bottom style="medium">
        <color rgb="FFCCCCCC"/>
      </bottom>
      <diagonal/>
    </border>
    <border>
      <left style="medium">
        <color rgb="FFCCCCCC"/>
      </left>
      <right style="thick">
        <color rgb="FF000000"/>
      </right>
      <top style="medium">
        <color indexed="64"/>
      </top>
      <bottom style="medium">
        <color rgb="FFCCCCCC"/>
      </bottom>
      <diagonal/>
    </border>
    <border>
      <left style="thin">
        <color indexed="64"/>
      </left>
      <right style="medium">
        <color indexed="64"/>
      </right>
      <top style="thin">
        <color rgb="FF000000"/>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indexed="64"/>
      </right>
      <top/>
      <bottom/>
      <diagonal/>
    </border>
    <border>
      <left style="thin">
        <color rgb="FF000000"/>
      </left>
      <right style="thin">
        <color indexed="64"/>
      </right>
      <top style="thin">
        <color indexed="64"/>
      </top>
      <bottom style="medium">
        <color indexed="64"/>
      </bottom>
      <diagonal/>
    </border>
    <border>
      <left style="thin">
        <color indexed="64"/>
      </left>
      <right style="thin">
        <color rgb="FF000000"/>
      </right>
      <top style="thin">
        <color indexed="64"/>
      </top>
      <bottom style="medium">
        <color indexed="64"/>
      </bottom>
      <diagonal/>
    </border>
    <border>
      <left style="medium">
        <color rgb="FFCCCCCC"/>
      </left>
      <right style="thick">
        <color rgb="FF000000"/>
      </right>
      <top/>
      <bottom style="medium">
        <color rgb="FFCCCCCC"/>
      </bottom>
      <diagonal/>
    </border>
    <border>
      <left style="thick">
        <color rgb="FF000000"/>
      </left>
      <right style="medium">
        <color rgb="FFCCCCCC"/>
      </right>
      <top style="thick">
        <color rgb="FF000000"/>
      </top>
      <bottom style="thick">
        <color rgb="FF000000"/>
      </bottom>
      <diagonal/>
    </border>
    <border>
      <left style="medium">
        <color rgb="FFCCCCCC"/>
      </left>
      <right style="medium">
        <color rgb="FFCCCCCC"/>
      </right>
      <top style="thick">
        <color rgb="FF000000"/>
      </top>
      <bottom style="thick">
        <color rgb="FF000000"/>
      </bottom>
      <diagonal/>
    </border>
    <border>
      <left style="medium">
        <color rgb="FFCCCCCC"/>
      </left>
      <right style="thick">
        <color rgb="FF000000"/>
      </right>
      <top style="thick">
        <color rgb="FF000000"/>
      </top>
      <bottom style="thick">
        <color rgb="FF000000"/>
      </bottom>
      <diagonal/>
    </border>
    <border>
      <left style="thick">
        <color rgb="FF000000"/>
      </left>
      <right style="medium">
        <color indexed="64"/>
      </right>
      <top style="medium">
        <color rgb="FFCCCCCC"/>
      </top>
      <bottom style="medium">
        <color rgb="FFCCCCCC"/>
      </bottom>
      <diagonal/>
    </border>
    <border>
      <left style="thick">
        <color rgb="FF000000"/>
      </left>
      <right/>
      <top style="medium">
        <color rgb="FFCCCCCC"/>
      </top>
      <bottom style="medium">
        <color rgb="FFCCCCCC"/>
      </bottom>
      <diagonal/>
    </border>
    <border>
      <left style="medium">
        <color rgb="FFCCCCCC"/>
      </left>
      <right style="thick">
        <color rgb="FF000000"/>
      </right>
      <top style="thick">
        <color indexed="64"/>
      </top>
      <bottom style="medium">
        <color rgb="FFCCCCCC"/>
      </bottom>
      <diagonal/>
    </border>
    <border>
      <left style="medium">
        <color rgb="FFCCCCCC"/>
      </left>
      <right style="thick">
        <color rgb="FF000000"/>
      </right>
      <top style="medium">
        <color rgb="FFCCCCCC"/>
      </top>
      <bottom style="thick">
        <color indexed="64"/>
      </bottom>
      <diagonal/>
    </border>
    <border>
      <left/>
      <right/>
      <top style="thick">
        <color indexed="64"/>
      </top>
      <bottom/>
      <diagonal/>
    </border>
    <border>
      <left style="medium">
        <color rgb="FFCCCCCC"/>
      </left>
      <right/>
      <top/>
      <bottom style="medium">
        <color indexed="64"/>
      </bottom>
      <diagonal/>
    </border>
    <border>
      <left style="thin">
        <color rgb="FF000000"/>
      </left>
      <right style="medium">
        <color indexed="64"/>
      </right>
      <top style="medium">
        <color indexed="64"/>
      </top>
      <bottom style="thin">
        <color indexed="64"/>
      </bottom>
      <diagonal/>
    </border>
    <border>
      <left style="thin">
        <color rgb="FF000000"/>
      </left>
      <right/>
      <top style="medium">
        <color indexed="64"/>
      </top>
      <bottom style="thin">
        <color indexed="64"/>
      </bottom>
      <diagonal/>
    </border>
    <border>
      <left/>
      <right style="medium">
        <color indexed="64"/>
      </right>
      <top style="thin">
        <color rgb="FF000000"/>
      </top>
      <bottom style="thin">
        <color indexed="64"/>
      </bottom>
      <diagonal/>
    </border>
    <border>
      <left style="medium">
        <color indexed="64"/>
      </left>
      <right style="thin">
        <color indexed="64"/>
      </right>
      <top/>
      <bottom/>
      <diagonal/>
    </border>
    <border>
      <left style="medium">
        <color indexed="64"/>
      </left>
      <right style="medium">
        <color rgb="FF000000"/>
      </right>
      <top style="medium">
        <color rgb="FF000000"/>
      </top>
      <bottom/>
      <diagonal/>
    </border>
    <border>
      <left/>
      <right style="medium">
        <color indexed="64"/>
      </right>
      <top style="medium">
        <color rgb="FF000000"/>
      </top>
      <bottom/>
      <diagonal/>
    </border>
  </borders>
  <cellStyleXfs count="15">
    <xf numFmtId="0" fontId="0" fillId="0" borderId="0"/>
    <xf numFmtId="0" fontId="28" fillId="0" borderId="0" applyNumberFormat="0" applyFill="0" applyBorder="0" applyAlignment="0" applyProtection="0"/>
    <xf numFmtId="164" fontId="58" fillId="0" borderId="0" applyFont="0" applyFill="0" applyBorder="0" applyAlignment="0" applyProtection="0"/>
    <xf numFmtId="0" fontId="78" fillId="0" borderId="44"/>
    <xf numFmtId="43" fontId="78" fillId="0" borderId="44" applyFont="0" applyFill="0" applyBorder="0" applyAlignment="0" applyProtection="0"/>
    <xf numFmtId="0" fontId="103" fillId="0" borderId="44">
      <alignment vertical="center"/>
    </xf>
    <xf numFmtId="0" fontId="101" fillId="13" borderId="44" applyNumberFormat="0" applyBorder="0" applyAlignment="0" applyProtection="0"/>
    <xf numFmtId="0" fontId="104" fillId="14" borderId="44" applyNumberFormat="0" applyBorder="0" applyAlignment="0" applyProtection="0"/>
    <xf numFmtId="0" fontId="105" fillId="0" borderId="44"/>
    <xf numFmtId="0" fontId="2" fillId="0" borderId="44"/>
    <xf numFmtId="0" fontId="107" fillId="0" borderId="44" applyNumberFormat="0" applyFill="0" applyBorder="0" applyAlignment="0" applyProtection="0"/>
    <xf numFmtId="0" fontId="132" fillId="0" borderId="44"/>
    <xf numFmtId="0" fontId="28" fillId="0" borderId="44" applyNumberFormat="0" applyFill="0" applyBorder="0" applyAlignment="0" applyProtection="0"/>
    <xf numFmtId="43" fontId="78" fillId="0" borderId="44" applyFont="0" applyFill="0" applyBorder="0" applyAlignment="0" applyProtection="0"/>
    <xf numFmtId="0" fontId="33" fillId="0" borderId="44"/>
  </cellStyleXfs>
  <cellXfs count="1949">
    <xf numFmtId="0" fontId="0" fillId="0" borderId="0" xfId="0"/>
    <xf numFmtId="0" fontId="3" fillId="0" borderId="0" xfId="0" applyFont="1"/>
    <xf numFmtId="0" fontId="6" fillId="0" borderId="0" xfId="0" applyFont="1"/>
    <xf numFmtId="0" fontId="7" fillId="0" borderId="0" xfId="0" applyFont="1" applyAlignment="1">
      <alignment horizontal="center"/>
    </xf>
    <xf numFmtId="0" fontId="8" fillId="0" borderId="0" xfId="0" applyFont="1"/>
    <xf numFmtId="0" fontId="9" fillId="0" borderId="0" xfId="0" applyFont="1"/>
    <xf numFmtId="0" fontId="11" fillId="0" borderId="0" xfId="0" applyFont="1"/>
    <xf numFmtId="0" fontId="9" fillId="0" borderId="0" xfId="0" applyFont="1" applyAlignment="1">
      <alignment vertical="center"/>
    </xf>
    <xf numFmtId="0" fontId="3" fillId="0" borderId="0" xfId="0" applyFont="1" applyAlignment="1">
      <alignment horizontal="center" vertical="center"/>
    </xf>
    <xf numFmtId="0" fontId="15" fillId="0" borderId="0" xfId="0" applyFont="1"/>
    <xf numFmtId="0" fontId="9" fillId="0" borderId="17" xfId="0" applyFont="1" applyBorder="1" applyAlignment="1">
      <alignment vertical="center"/>
    </xf>
    <xf numFmtId="0" fontId="22" fillId="0" borderId="28" xfId="0" applyFont="1" applyBorder="1" applyAlignment="1">
      <alignment horizontal="right" vertical="top" wrapText="1"/>
    </xf>
    <xf numFmtId="165" fontId="22" fillId="0" borderId="28" xfId="0" applyNumberFormat="1" applyFont="1" applyBorder="1" applyAlignment="1">
      <alignment horizontal="right" vertical="center"/>
    </xf>
    <xf numFmtId="0" fontId="16" fillId="0" borderId="0" xfId="0" applyFont="1"/>
    <xf numFmtId="0" fontId="17" fillId="0" borderId="0" xfId="0" applyFont="1" applyAlignment="1">
      <alignment horizontal="center" vertical="center" textRotation="90"/>
    </xf>
    <xf numFmtId="0" fontId="23" fillId="0" borderId="0" xfId="0" applyFont="1"/>
    <xf numFmtId="0" fontId="22" fillId="0" borderId="0" xfId="0" applyFont="1" applyAlignment="1">
      <alignment horizontal="center" vertical="top" wrapText="1"/>
    </xf>
    <xf numFmtId="165" fontId="9" fillId="0" borderId="0" xfId="0" applyNumberFormat="1" applyFont="1"/>
    <xf numFmtId="0" fontId="9" fillId="0" borderId="0" xfId="0" applyFont="1" applyAlignment="1">
      <alignment horizontal="center"/>
    </xf>
    <xf numFmtId="0" fontId="9" fillId="0" borderId="0" xfId="0" applyFont="1" applyAlignment="1">
      <alignment horizontal="center" vertical="center"/>
    </xf>
    <xf numFmtId="0" fontId="11" fillId="0" borderId="0" xfId="0" applyFont="1" applyAlignment="1">
      <alignment vertical="center"/>
    </xf>
    <xf numFmtId="0" fontId="21" fillId="0" borderId="0" xfId="0" applyFont="1" applyAlignment="1">
      <alignment vertical="top" wrapText="1"/>
    </xf>
    <xf numFmtId="165" fontId="3" fillId="0" borderId="28" xfId="0" applyNumberFormat="1" applyFont="1" applyBorder="1" applyAlignment="1">
      <alignment horizontal="right" vertical="center"/>
    </xf>
    <xf numFmtId="1" fontId="23" fillId="0" borderId="0" xfId="0" applyNumberFormat="1" applyFont="1"/>
    <xf numFmtId="2" fontId="23" fillId="0" borderId="0" xfId="0" applyNumberFormat="1" applyFont="1"/>
    <xf numFmtId="0" fontId="8" fillId="0" borderId="11" xfId="0" applyFont="1" applyBorder="1" applyAlignment="1">
      <alignment horizontal="center"/>
    </xf>
    <xf numFmtId="0" fontId="9" fillId="0" borderId="0" xfId="0" applyFont="1" applyAlignment="1">
      <alignment horizontal="left" vertical="top" wrapText="1"/>
    </xf>
    <xf numFmtId="165" fontId="3" fillId="0" borderId="0" xfId="0" applyNumberFormat="1" applyFont="1" applyAlignment="1">
      <alignment horizontal="right" vertical="center"/>
    </xf>
    <xf numFmtId="0" fontId="29" fillId="0" borderId="0" xfId="0" applyFont="1"/>
    <xf numFmtId="0" fontId="33" fillId="0" borderId="0" xfId="0" applyFont="1"/>
    <xf numFmtId="0" fontId="34" fillId="0" borderId="17" xfId="0" applyFont="1" applyBorder="1" applyAlignment="1">
      <alignment vertical="center"/>
    </xf>
    <xf numFmtId="0" fontId="34" fillId="0" borderId="0" xfId="0" applyFont="1" applyAlignment="1">
      <alignment vertical="center"/>
    </xf>
    <xf numFmtId="0" fontId="34" fillId="0" borderId="0" xfId="0" applyFont="1"/>
    <xf numFmtId="0" fontId="39" fillId="0" borderId="0" xfId="0" applyFont="1"/>
    <xf numFmtId="0" fontId="34" fillId="0" borderId="0" xfId="0" applyFont="1" applyAlignment="1">
      <alignment horizontal="center" vertical="center"/>
    </xf>
    <xf numFmtId="0" fontId="32" fillId="0" borderId="12" xfId="0" applyFont="1" applyBorder="1" applyAlignment="1">
      <alignment horizontal="center" vertical="center"/>
    </xf>
    <xf numFmtId="0" fontId="32" fillId="0" borderId="13" xfId="0" applyFont="1" applyBorder="1" applyAlignment="1">
      <alignment horizontal="center" vertical="center"/>
    </xf>
    <xf numFmtId="165" fontId="32" fillId="0" borderId="17" xfId="0" applyNumberFormat="1" applyFont="1" applyBorder="1" applyAlignment="1">
      <alignment horizontal="right" vertical="center"/>
    </xf>
    <xf numFmtId="165" fontId="32" fillId="0" borderId="18" xfId="0" applyNumberFormat="1" applyFont="1" applyBorder="1" applyAlignment="1">
      <alignment horizontal="right" vertical="center"/>
    </xf>
    <xf numFmtId="0" fontId="41" fillId="0" borderId="0" xfId="0" applyFont="1" applyAlignment="1">
      <alignment vertical="center"/>
    </xf>
    <xf numFmtId="165" fontId="41" fillId="0" borderId="0" xfId="0" applyNumberFormat="1" applyFont="1" applyAlignment="1">
      <alignment vertical="center"/>
    </xf>
    <xf numFmtId="165" fontId="41" fillId="0" borderId="19" xfId="0" applyNumberFormat="1" applyFont="1" applyBorder="1" applyAlignment="1">
      <alignment vertical="center"/>
    </xf>
    <xf numFmtId="0" fontId="29" fillId="0" borderId="17" xfId="0" applyFont="1" applyBorder="1" applyAlignment="1">
      <alignment vertical="center"/>
    </xf>
    <xf numFmtId="0" fontId="29" fillId="0" borderId="3" xfId="0" applyFont="1" applyBorder="1" applyAlignment="1">
      <alignment horizontal="center" vertical="center"/>
    </xf>
    <xf numFmtId="0" fontId="29" fillId="0" borderId="18" xfId="0" applyFont="1" applyBorder="1" applyAlignment="1">
      <alignment horizontal="center" vertical="center"/>
    </xf>
    <xf numFmtId="0" fontId="29" fillId="0" borderId="17" xfId="0" applyFont="1" applyBorder="1" applyAlignment="1">
      <alignment horizontal="center" vertical="center"/>
    </xf>
    <xf numFmtId="0" fontId="41" fillId="0" borderId="17" xfId="0" applyFont="1" applyBorder="1" applyAlignment="1">
      <alignment horizontal="center" vertical="center"/>
    </xf>
    <xf numFmtId="0" fontId="29" fillId="0" borderId="0" xfId="0" applyFont="1" applyAlignment="1">
      <alignment vertical="center"/>
    </xf>
    <xf numFmtId="0" fontId="29" fillId="0" borderId="25" xfId="0" applyFont="1" applyBorder="1" applyAlignment="1">
      <alignment horizontal="center" vertical="center"/>
    </xf>
    <xf numFmtId="165" fontId="41" fillId="0" borderId="17" xfId="0" applyNumberFormat="1" applyFont="1" applyBorder="1" applyAlignment="1">
      <alignment horizontal="center" vertical="center"/>
    </xf>
    <xf numFmtId="0" fontId="29" fillId="0" borderId="29" xfId="0" applyFont="1" applyBorder="1" applyAlignment="1">
      <alignment horizontal="center" vertical="center"/>
    </xf>
    <xf numFmtId="0" fontId="43" fillId="0" borderId="17" xfId="0" applyFont="1" applyBorder="1" applyAlignment="1">
      <alignment horizontal="center" vertical="center"/>
    </xf>
    <xf numFmtId="0" fontId="41" fillId="0" borderId="0" xfId="0" applyFont="1"/>
    <xf numFmtId="0" fontId="43" fillId="0" borderId="0" xfId="0" applyFont="1" applyAlignment="1">
      <alignment vertical="center"/>
    </xf>
    <xf numFmtId="166" fontId="44" fillId="0" borderId="17" xfId="0" applyNumberFormat="1" applyFont="1" applyBorder="1" applyAlignment="1">
      <alignment horizontal="center" vertical="center"/>
    </xf>
    <xf numFmtId="0" fontId="43" fillId="0" borderId="19" xfId="0" applyFont="1" applyBorder="1" applyAlignment="1">
      <alignment vertical="center"/>
    </xf>
    <xf numFmtId="0" fontId="29" fillId="0" borderId="5" xfId="0" applyFont="1" applyBorder="1" applyAlignment="1">
      <alignment horizontal="center" vertical="center"/>
    </xf>
    <xf numFmtId="0" fontId="29" fillId="0" borderId="31" xfId="0" applyFont="1" applyBorder="1" applyAlignment="1">
      <alignment vertical="center"/>
    </xf>
    <xf numFmtId="0" fontId="29" fillId="0" borderId="35" xfId="0" applyFont="1" applyBorder="1" applyAlignment="1">
      <alignment vertical="center"/>
    </xf>
    <xf numFmtId="0" fontId="29" fillId="0" borderId="19" xfId="0" applyFont="1" applyBorder="1" applyAlignment="1">
      <alignment vertical="center"/>
    </xf>
    <xf numFmtId="0" fontId="5" fillId="0" borderId="23" xfId="0" applyFont="1" applyBorder="1"/>
    <xf numFmtId="0" fontId="45" fillId="0" borderId="44" xfId="1" applyFont="1" applyFill="1" applyBorder="1"/>
    <xf numFmtId="0" fontId="29" fillId="0" borderId="4" xfId="0" applyFont="1" applyBorder="1" applyAlignment="1">
      <alignment horizontal="center" vertical="center"/>
    </xf>
    <xf numFmtId="0" fontId="29" fillId="0" borderId="3" xfId="0" applyFont="1" applyBorder="1" applyAlignment="1">
      <alignment horizontal="left" vertical="center"/>
    </xf>
    <xf numFmtId="0" fontId="32" fillId="0" borderId="0" xfId="0" applyFont="1" applyAlignment="1">
      <alignment horizontal="center" vertical="center"/>
    </xf>
    <xf numFmtId="0" fontId="29" fillId="0" borderId="42" xfId="0" applyFont="1" applyBorder="1" applyAlignment="1">
      <alignment vertical="center"/>
    </xf>
    <xf numFmtId="0" fontId="32" fillId="0" borderId="40" xfId="0" applyFont="1" applyBorder="1" applyAlignment="1">
      <alignment horizontal="center" vertical="center"/>
    </xf>
    <xf numFmtId="0" fontId="29" fillId="0" borderId="0" xfId="0" applyFont="1" applyAlignment="1">
      <alignment horizontal="left" vertical="center"/>
    </xf>
    <xf numFmtId="0" fontId="29" fillId="0" borderId="0" xfId="0" applyFont="1" applyAlignment="1">
      <alignment horizontal="center" vertical="center"/>
    </xf>
    <xf numFmtId="165" fontId="47" fillId="0" borderId="17" xfId="0" applyNumberFormat="1" applyFont="1" applyBorder="1" applyAlignment="1">
      <alignment horizontal="right" vertical="center"/>
    </xf>
    <xf numFmtId="0" fontId="32" fillId="0" borderId="41" xfId="0" applyFont="1" applyBorder="1" applyAlignment="1">
      <alignment horizontal="center" vertical="center"/>
    </xf>
    <xf numFmtId="0" fontId="29" fillId="0" borderId="16" xfId="0" applyFont="1" applyBorder="1" applyAlignment="1">
      <alignment horizontal="center" vertical="center"/>
    </xf>
    <xf numFmtId="165" fontId="32" fillId="0" borderId="17" xfId="0" applyNumberFormat="1" applyFont="1" applyBorder="1" applyAlignment="1">
      <alignment vertical="center"/>
    </xf>
    <xf numFmtId="165" fontId="32" fillId="0" borderId="5" xfId="0" applyNumberFormat="1" applyFont="1" applyBorder="1" applyAlignment="1">
      <alignment horizontal="right" vertical="center"/>
    </xf>
    <xf numFmtId="165" fontId="32" fillId="0" borderId="18" xfId="0" applyNumberFormat="1" applyFont="1" applyBorder="1" applyAlignment="1">
      <alignment vertical="center"/>
    </xf>
    <xf numFmtId="0" fontId="30" fillId="0" borderId="0" xfId="0" applyFont="1" applyAlignment="1">
      <alignment vertical="center"/>
    </xf>
    <xf numFmtId="165" fontId="32" fillId="0" borderId="0" xfId="0" applyNumberFormat="1" applyFont="1" applyAlignment="1">
      <alignment horizontal="center" vertical="center"/>
    </xf>
    <xf numFmtId="0" fontId="29" fillId="0" borderId="17" xfId="0" applyFont="1" applyBorder="1"/>
    <xf numFmtId="0" fontId="29" fillId="0" borderId="29" xfId="0" applyFont="1" applyBorder="1" applyAlignment="1">
      <alignment vertical="center"/>
    </xf>
    <xf numFmtId="0" fontId="29" fillId="0" borderId="39" xfId="0" applyFont="1" applyBorder="1" applyAlignment="1">
      <alignment horizontal="center" vertical="center"/>
    </xf>
    <xf numFmtId="165" fontId="32" fillId="0" borderId="17" xfId="0" applyNumberFormat="1" applyFont="1" applyBorder="1" applyAlignment="1">
      <alignment horizontal="center" vertical="center"/>
    </xf>
    <xf numFmtId="0" fontId="29" fillId="0" borderId="4" xfId="0" applyFont="1" applyBorder="1" applyAlignment="1">
      <alignment vertical="center"/>
    </xf>
    <xf numFmtId="0" fontId="29" fillId="0" borderId="5" xfId="0" applyFont="1" applyBorder="1" applyAlignment="1">
      <alignment horizontal="left" vertical="center"/>
    </xf>
    <xf numFmtId="165" fontId="32" fillId="0" borderId="5" xfId="0" applyNumberFormat="1" applyFont="1" applyBorder="1" applyAlignment="1">
      <alignment horizontal="center" vertical="center"/>
    </xf>
    <xf numFmtId="0" fontId="29" fillId="0" borderId="17" xfId="0" applyFont="1" applyBorder="1" applyAlignment="1">
      <alignment horizontal="left" vertical="center"/>
    </xf>
    <xf numFmtId="0" fontId="29" fillId="0" borderId="5" xfId="0" applyFont="1" applyBorder="1" applyAlignment="1">
      <alignment vertical="center"/>
    </xf>
    <xf numFmtId="0" fontId="41" fillId="0" borderId="19" xfId="0" applyFont="1" applyBorder="1"/>
    <xf numFmtId="1" fontId="41" fillId="0" borderId="0" xfId="0" applyNumberFormat="1" applyFont="1"/>
    <xf numFmtId="1" fontId="41" fillId="0" borderId="19" xfId="0" applyNumberFormat="1" applyFont="1" applyBorder="1"/>
    <xf numFmtId="0" fontId="43" fillId="0" borderId="4" xfId="0" applyFont="1" applyBorder="1" applyAlignment="1">
      <alignment horizontal="center" vertical="center"/>
    </xf>
    <xf numFmtId="168" fontId="29" fillId="0" borderId="17" xfId="0" applyNumberFormat="1" applyFont="1" applyBorder="1" applyAlignment="1">
      <alignment horizontal="center" vertical="center"/>
    </xf>
    <xf numFmtId="2" fontId="29" fillId="0" borderId="17" xfId="0" applyNumberFormat="1" applyFont="1" applyBorder="1" applyAlignment="1">
      <alignment horizontal="center" vertical="center"/>
    </xf>
    <xf numFmtId="169" fontId="29" fillId="0" borderId="17" xfId="0" applyNumberFormat="1" applyFont="1" applyBorder="1" applyAlignment="1">
      <alignment horizontal="center" vertical="center"/>
    </xf>
    <xf numFmtId="0" fontId="29" fillId="0" borderId="20" xfId="0" applyFont="1" applyBorder="1" applyAlignment="1">
      <alignment horizontal="center" vertical="center"/>
    </xf>
    <xf numFmtId="165" fontId="32" fillId="0" borderId="16" xfId="0" applyNumberFormat="1" applyFont="1" applyBorder="1" applyAlignment="1">
      <alignment horizontal="right" vertical="center"/>
    </xf>
    <xf numFmtId="165" fontId="32" fillId="0" borderId="39" xfId="0" applyNumberFormat="1" applyFont="1" applyBorder="1" applyAlignment="1">
      <alignment horizontal="right" vertical="center"/>
    </xf>
    <xf numFmtId="0" fontId="32" fillId="0" borderId="40" xfId="0" applyFont="1" applyBorder="1" applyAlignment="1">
      <alignment vertical="center"/>
    </xf>
    <xf numFmtId="165" fontId="32" fillId="6" borderId="17" xfId="0" applyNumberFormat="1" applyFont="1" applyFill="1" applyBorder="1" applyAlignment="1">
      <alignment horizontal="center" vertical="center"/>
    </xf>
    <xf numFmtId="0" fontId="32" fillId="0" borderId="18" xfId="0" applyFont="1" applyBorder="1" applyAlignment="1">
      <alignment horizontal="center" vertical="top" wrapText="1"/>
    </xf>
    <xf numFmtId="0" fontId="29" fillId="0" borderId="39" xfId="0" applyFont="1" applyBorder="1" applyAlignment="1">
      <alignment vertical="center"/>
    </xf>
    <xf numFmtId="0" fontId="29" fillId="0" borderId="0" xfId="0" applyFont="1" applyAlignment="1">
      <alignment vertical="top" wrapText="1"/>
    </xf>
    <xf numFmtId="165" fontId="43" fillId="0" borderId="0" xfId="0" applyNumberFormat="1" applyFont="1" applyAlignment="1">
      <alignment horizontal="right" vertical="center"/>
    </xf>
    <xf numFmtId="0" fontId="35" fillId="0" borderId="0" xfId="0" applyFont="1" applyAlignment="1">
      <alignment horizontal="center" vertical="center"/>
    </xf>
    <xf numFmtId="165" fontId="35" fillId="0" borderId="0" xfId="0" applyNumberFormat="1" applyFont="1" applyAlignment="1">
      <alignment horizontal="right" vertical="center"/>
    </xf>
    <xf numFmtId="0" fontId="36" fillId="0" borderId="0" xfId="0" applyFont="1" applyAlignment="1">
      <alignment vertical="center"/>
    </xf>
    <xf numFmtId="0" fontId="34" fillId="0" borderId="0" xfId="0" applyFont="1" applyAlignment="1">
      <alignment vertical="top" wrapText="1"/>
    </xf>
    <xf numFmtId="0" fontId="32" fillId="0" borderId="17" xfId="0" applyFont="1" applyBorder="1" applyAlignment="1">
      <alignment horizontal="center" vertical="center"/>
    </xf>
    <xf numFmtId="165" fontId="32" fillId="0" borderId="0" xfId="0" applyNumberFormat="1" applyFont="1" applyAlignment="1">
      <alignment horizontal="right" vertical="center"/>
    </xf>
    <xf numFmtId="0" fontId="29" fillId="0" borderId="22" xfId="0" applyFont="1" applyBorder="1" applyAlignment="1">
      <alignment horizontal="center"/>
    </xf>
    <xf numFmtId="0" fontId="54" fillId="0" borderId="10" xfId="0" applyFont="1" applyBorder="1" applyAlignment="1">
      <alignment horizontal="center" vertical="center"/>
    </xf>
    <xf numFmtId="0" fontId="32" fillId="9" borderId="17" xfId="0" applyFont="1" applyFill="1" applyBorder="1" applyAlignment="1">
      <alignment horizontal="center" vertical="top" wrapText="1"/>
    </xf>
    <xf numFmtId="0" fontId="32" fillId="8" borderId="17" xfId="0" applyFont="1" applyFill="1" applyBorder="1" applyAlignment="1">
      <alignment horizontal="center" vertical="top" wrapText="1"/>
    </xf>
    <xf numFmtId="165" fontId="32" fillId="0" borderId="73" xfId="0" applyNumberFormat="1" applyFont="1" applyBorder="1" applyAlignment="1">
      <alignment horizontal="right" vertical="center"/>
    </xf>
    <xf numFmtId="0" fontId="43" fillId="0" borderId="44" xfId="0" applyFont="1" applyBorder="1" applyAlignment="1">
      <alignment vertical="center"/>
    </xf>
    <xf numFmtId="0" fontId="29" fillId="0" borderId="73" xfId="0" applyFont="1" applyBorder="1" applyAlignment="1">
      <alignment horizontal="center" vertical="center"/>
    </xf>
    <xf numFmtId="165" fontId="55" fillId="0" borderId="17" xfId="0" applyNumberFormat="1" applyFont="1" applyBorder="1" applyAlignment="1">
      <alignment horizontal="right" vertical="center"/>
    </xf>
    <xf numFmtId="0" fontId="0" fillId="0" borderId="44" xfId="0" applyBorder="1"/>
    <xf numFmtId="0" fontId="9" fillId="0" borderId="44" xfId="0" applyFont="1" applyBorder="1"/>
    <xf numFmtId="0" fontId="3" fillId="0" borderId="44" xfId="0" applyFont="1" applyBorder="1"/>
    <xf numFmtId="0" fontId="40" fillId="0" borderId="4" xfId="0" applyFont="1" applyBorder="1"/>
    <xf numFmtId="0" fontId="5" fillId="0" borderId="0" xfId="0" applyFont="1"/>
    <xf numFmtId="164" fontId="63" fillId="0" borderId="0" xfId="0" applyNumberFormat="1" applyFont="1"/>
    <xf numFmtId="170" fontId="63" fillId="0" borderId="0" xfId="2" applyNumberFormat="1" applyFont="1" applyFill="1" applyAlignment="1">
      <alignment horizontal="center"/>
    </xf>
    <xf numFmtId="0" fontId="64" fillId="0" borderId="44" xfId="0" applyFont="1" applyBorder="1" applyAlignment="1">
      <alignment vertical="center" wrapText="1"/>
    </xf>
    <xf numFmtId="0" fontId="64" fillId="0" borderId="44" xfId="0" applyFont="1" applyBorder="1" applyAlignment="1">
      <alignment horizontal="center" vertical="center" wrapText="1"/>
    </xf>
    <xf numFmtId="0" fontId="65" fillId="0" borderId="44" xfId="0" applyFont="1" applyBorder="1" applyAlignment="1">
      <alignment vertical="center"/>
    </xf>
    <xf numFmtId="0" fontId="65" fillId="0" borderId="44" xfId="0" applyFont="1" applyBorder="1" applyAlignment="1">
      <alignment horizontal="center" vertical="center"/>
    </xf>
    <xf numFmtId="0" fontId="29" fillId="0" borderId="56" xfId="0" applyFont="1" applyBorder="1" applyAlignment="1">
      <alignment horizontal="center" vertical="center"/>
    </xf>
    <xf numFmtId="0" fontId="29" fillId="0" borderId="49" xfId="0" applyFont="1" applyBorder="1" applyAlignment="1">
      <alignment horizontal="center" vertical="center"/>
    </xf>
    <xf numFmtId="0" fontId="22" fillId="0" borderId="44" xfId="0" applyFont="1" applyBorder="1" applyAlignment="1">
      <alignment horizontal="right" vertical="center" wrapText="1"/>
    </xf>
    <xf numFmtId="0" fontId="41" fillId="0" borderId="44" xfId="0" applyFont="1" applyBorder="1" applyAlignment="1">
      <alignment vertical="center"/>
    </xf>
    <xf numFmtId="0" fontId="29" fillId="0" borderId="44" xfId="0" applyFont="1" applyBorder="1" applyAlignment="1">
      <alignment vertical="center"/>
    </xf>
    <xf numFmtId="0" fontId="41" fillId="0" borderId="67" xfId="0" applyFont="1" applyBorder="1" applyAlignment="1">
      <alignment vertical="center"/>
    </xf>
    <xf numFmtId="0" fontId="22" fillId="0" borderId="67" xfId="0" applyFont="1" applyBorder="1" applyAlignment="1">
      <alignment horizontal="right" vertical="center" wrapText="1"/>
    </xf>
    <xf numFmtId="0" fontId="9" fillId="0" borderId="71" xfId="0" applyFont="1" applyBorder="1"/>
    <xf numFmtId="0" fontId="29" fillId="0" borderId="45" xfId="0" applyFont="1" applyBorder="1" applyAlignment="1">
      <alignment vertical="center"/>
    </xf>
    <xf numFmtId="0" fontId="0" fillId="0" borderId="88" xfId="0" applyBorder="1"/>
    <xf numFmtId="0" fontId="29" fillId="0" borderId="95" xfId="0" applyFont="1" applyBorder="1" applyAlignment="1">
      <alignment horizontal="center" vertical="center"/>
    </xf>
    <xf numFmtId="0" fontId="9" fillId="0" borderId="69" xfId="0" applyFont="1" applyBorder="1"/>
    <xf numFmtId="0" fontId="29" fillId="0" borderId="97" xfId="0" applyFont="1" applyBorder="1" applyAlignment="1">
      <alignment horizontal="center" vertical="center"/>
    </xf>
    <xf numFmtId="0" fontId="29" fillId="0" borderId="30" xfId="0" applyFont="1" applyBorder="1" applyAlignment="1">
      <alignment vertical="center"/>
    </xf>
    <xf numFmtId="0" fontId="29" fillId="0" borderId="44" xfId="0" applyFont="1" applyBorder="1"/>
    <xf numFmtId="165" fontId="32" fillId="0" borderId="49" xfId="0" applyNumberFormat="1" applyFont="1" applyBorder="1" applyAlignment="1">
      <alignment horizontal="right" vertical="center"/>
    </xf>
    <xf numFmtId="165" fontId="41" fillId="0" borderId="44" xfId="0" applyNumberFormat="1" applyFont="1" applyBorder="1" applyAlignment="1">
      <alignment horizontal="center" vertical="center"/>
    </xf>
    <xf numFmtId="0" fontId="0" fillId="0" borderId="0" xfId="0" applyAlignment="1">
      <alignment wrapText="1"/>
    </xf>
    <xf numFmtId="0" fontId="40" fillId="0" borderId="5" xfId="0" applyFont="1" applyBorder="1"/>
    <xf numFmtId="0" fontId="29" fillId="0" borderId="49" xfId="0" applyFont="1" applyBorder="1" applyAlignment="1">
      <alignment horizontal="left" vertical="center"/>
    </xf>
    <xf numFmtId="165" fontId="32" fillId="0" borderId="51" xfId="0" applyNumberFormat="1" applyFont="1" applyBorder="1" applyAlignment="1">
      <alignment horizontal="right" vertical="center"/>
    </xf>
    <xf numFmtId="165" fontId="32" fillId="0" borderId="44" xfId="0" applyNumberFormat="1" applyFont="1" applyBorder="1" applyAlignment="1">
      <alignment vertical="center"/>
    </xf>
    <xf numFmtId="0" fontId="28" fillId="0" borderId="22" xfId="1" applyBorder="1" applyAlignment="1">
      <alignment horizontal="center"/>
    </xf>
    <xf numFmtId="0" fontId="29" fillId="0" borderId="44" xfId="0" applyFont="1" applyBorder="1" applyAlignment="1">
      <alignment horizontal="center" vertical="center"/>
    </xf>
    <xf numFmtId="0" fontId="5" fillId="0" borderId="44" xfId="0" applyFont="1" applyBorder="1"/>
    <xf numFmtId="0" fontId="9" fillId="0" borderId="44" xfId="0" applyFont="1" applyBorder="1" applyAlignment="1">
      <alignment horizontal="center"/>
    </xf>
    <xf numFmtId="165" fontId="14" fillId="0" borderId="44" xfId="0" applyNumberFormat="1" applyFont="1" applyBorder="1" applyAlignment="1">
      <alignment horizontal="center" vertical="center"/>
    </xf>
    <xf numFmtId="0" fontId="20" fillId="0" borderId="44" xfId="0" applyFont="1" applyBorder="1"/>
    <xf numFmtId="0" fontId="32" fillId="0" borderId="44" xfId="0" applyFont="1" applyBorder="1" applyAlignment="1">
      <alignment horizontal="center" vertical="center"/>
    </xf>
    <xf numFmtId="165" fontId="41" fillId="0" borderId="44" xfId="0" applyNumberFormat="1" applyFont="1" applyBorder="1" applyAlignment="1">
      <alignment vertical="center"/>
    </xf>
    <xf numFmtId="165" fontId="41" fillId="0" borderId="47" xfId="0" applyNumberFormat="1" applyFont="1" applyBorder="1" applyAlignment="1">
      <alignment vertical="center"/>
    </xf>
    <xf numFmtId="165" fontId="3" fillId="0" borderId="44" xfId="0" applyNumberFormat="1" applyFont="1" applyBorder="1" applyAlignment="1">
      <alignment horizontal="center" vertical="center"/>
    </xf>
    <xf numFmtId="0" fontId="9" fillId="0" borderId="67" xfId="0" applyFont="1" applyBorder="1"/>
    <xf numFmtId="165" fontId="32" fillId="6" borderId="101" xfId="0" applyNumberFormat="1" applyFont="1" applyFill="1" applyBorder="1" applyAlignment="1">
      <alignment horizontal="center" vertical="center"/>
    </xf>
    <xf numFmtId="0" fontId="32" fillId="0" borderId="98" xfId="0" applyFont="1" applyBorder="1" applyAlignment="1">
      <alignment horizontal="center" vertical="top" wrapText="1"/>
    </xf>
    <xf numFmtId="0" fontId="32" fillId="9" borderId="101" xfId="0" applyFont="1" applyFill="1" applyBorder="1" applyAlignment="1">
      <alignment horizontal="center" vertical="top" wrapText="1"/>
    </xf>
    <xf numFmtId="0" fontId="28" fillId="0" borderId="66" xfId="1" applyBorder="1" applyAlignment="1">
      <alignment horizontal="center"/>
    </xf>
    <xf numFmtId="0" fontId="63" fillId="0" borderId="0" xfId="0" applyFont="1"/>
    <xf numFmtId="0" fontId="63" fillId="0" borderId="44" xfId="0" applyFont="1" applyBorder="1"/>
    <xf numFmtId="0" fontId="65" fillId="0" borderId="44" xfId="0" applyFont="1" applyBorder="1" applyAlignment="1">
      <alignment horizontal="center" vertical="center" wrapText="1"/>
    </xf>
    <xf numFmtId="0" fontId="61" fillId="0" borderId="44" xfId="0" applyFont="1" applyBorder="1" applyAlignment="1">
      <alignment horizontal="center" vertical="center" wrapText="1"/>
    </xf>
    <xf numFmtId="0" fontId="60" fillId="0" borderId="44" xfId="0" applyFont="1" applyBorder="1" applyAlignment="1">
      <alignment horizontal="center" vertical="center"/>
    </xf>
    <xf numFmtId="0" fontId="62" fillId="0" borderId="44" xfId="0" applyFont="1" applyBorder="1" applyAlignment="1">
      <alignment horizontal="center" vertical="center"/>
    </xf>
    <xf numFmtId="17" fontId="65" fillId="0" borderId="44" xfId="0" applyNumberFormat="1" applyFont="1" applyBorder="1" applyAlignment="1">
      <alignment horizontal="center" vertical="center"/>
    </xf>
    <xf numFmtId="0" fontId="59" fillId="0" borderId="44" xfId="0" applyFont="1" applyBorder="1" applyAlignment="1">
      <alignment vertical="center"/>
    </xf>
    <xf numFmtId="0" fontId="68" fillId="0" borderId="0" xfId="0" applyFont="1"/>
    <xf numFmtId="165" fontId="41" fillId="0" borderId="74" xfId="0" applyNumberFormat="1" applyFont="1" applyBorder="1" applyAlignment="1">
      <alignment vertical="center"/>
    </xf>
    <xf numFmtId="0" fontId="46" fillId="0" borderId="44" xfId="0" applyFont="1" applyBorder="1"/>
    <xf numFmtId="0" fontId="69" fillId="0" borderId="0" xfId="0" applyFont="1"/>
    <xf numFmtId="1" fontId="5" fillId="0" borderId="0" xfId="0" applyNumberFormat="1" applyFont="1"/>
    <xf numFmtId="165" fontId="70" fillId="0" borderId="18" xfId="0" applyNumberFormat="1" applyFont="1" applyBorder="1" applyAlignment="1">
      <alignment horizontal="right" vertical="center"/>
    </xf>
    <xf numFmtId="0" fontId="72" fillId="0" borderId="0" xfId="0" applyFont="1"/>
    <xf numFmtId="165" fontId="41" fillId="0" borderId="38" xfId="0" applyNumberFormat="1" applyFont="1" applyBorder="1" applyAlignment="1">
      <alignment horizontal="center" vertical="center"/>
    </xf>
    <xf numFmtId="1" fontId="73" fillId="0" borderId="0" xfId="0" applyNumberFormat="1" applyFont="1"/>
    <xf numFmtId="0" fontId="73" fillId="0" borderId="0" xfId="0" applyFont="1"/>
    <xf numFmtId="167" fontId="73" fillId="0" borderId="0" xfId="0" applyNumberFormat="1" applyFont="1"/>
    <xf numFmtId="2" fontId="73" fillId="0" borderId="0" xfId="0" applyNumberFormat="1" applyFont="1"/>
    <xf numFmtId="0" fontId="74" fillId="0" borderId="0" xfId="0" applyFont="1"/>
    <xf numFmtId="1" fontId="11" fillId="0" borderId="0" xfId="0" applyNumberFormat="1" applyFont="1"/>
    <xf numFmtId="0" fontId="76" fillId="0" borderId="0" xfId="0" applyFont="1"/>
    <xf numFmtId="1" fontId="77" fillId="0" borderId="0" xfId="0" applyNumberFormat="1" applyFont="1"/>
    <xf numFmtId="1" fontId="76" fillId="0" borderId="0" xfId="0" applyNumberFormat="1" applyFont="1"/>
    <xf numFmtId="1" fontId="77" fillId="0" borderId="0" xfId="0" applyNumberFormat="1" applyFont="1" applyAlignment="1">
      <alignment horizontal="right"/>
    </xf>
    <xf numFmtId="1" fontId="76" fillId="0" borderId="0" xfId="0" applyNumberFormat="1" applyFont="1" applyAlignment="1">
      <alignment horizontal="right"/>
    </xf>
    <xf numFmtId="0" fontId="76" fillId="0" borderId="0" xfId="0" applyFont="1" applyAlignment="1">
      <alignment horizontal="right"/>
    </xf>
    <xf numFmtId="0" fontId="17" fillId="0" borderId="44" xfId="0" applyFont="1" applyBorder="1" applyAlignment="1">
      <alignment vertical="center" textRotation="90"/>
    </xf>
    <xf numFmtId="0" fontId="17" fillId="0" borderId="44" xfId="0" applyFont="1" applyBorder="1" applyAlignment="1">
      <alignment horizontal="center" vertical="center" textRotation="90"/>
    </xf>
    <xf numFmtId="0" fontId="28" fillId="0" borderId="22" xfId="1" applyFill="1" applyBorder="1" applyAlignment="1">
      <alignment horizontal="center"/>
    </xf>
    <xf numFmtId="0" fontId="32" fillId="0" borderId="74" xfId="0" applyFont="1" applyBorder="1" applyAlignment="1">
      <alignment horizontal="center" vertical="center"/>
    </xf>
    <xf numFmtId="165" fontId="32" fillId="0" borderId="73" xfId="0" applyNumberFormat="1" applyFont="1" applyBorder="1" applyAlignment="1">
      <alignment horizontal="center" vertical="center"/>
    </xf>
    <xf numFmtId="165" fontId="41" fillId="0" borderId="74" xfId="0" applyNumberFormat="1" applyFont="1" applyBorder="1" applyAlignment="1">
      <alignment horizontal="center" vertical="center"/>
    </xf>
    <xf numFmtId="165" fontId="49" fillId="0" borderId="44" xfId="0" applyNumberFormat="1" applyFont="1" applyBorder="1" applyAlignment="1">
      <alignment horizontal="center" vertical="center"/>
    </xf>
    <xf numFmtId="165" fontId="49" fillId="0" borderId="74" xfId="0" applyNumberFormat="1" applyFont="1" applyBorder="1" applyAlignment="1">
      <alignment horizontal="center" vertical="center"/>
    </xf>
    <xf numFmtId="0" fontId="41" fillId="0" borderId="74" xfId="0" applyFont="1" applyBorder="1" applyAlignment="1">
      <alignment vertical="center"/>
    </xf>
    <xf numFmtId="2" fontId="29" fillId="0" borderId="73" xfId="0" applyNumberFormat="1" applyFont="1" applyBorder="1" applyAlignment="1">
      <alignment horizontal="center" vertical="center"/>
    </xf>
    <xf numFmtId="169" fontId="29" fillId="0" borderId="73" xfId="0" applyNumberFormat="1" applyFont="1" applyBorder="1" applyAlignment="1">
      <alignment horizontal="center" vertical="center"/>
    </xf>
    <xf numFmtId="0" fontId="28" fillId="0" borderId="113" xfId="1" applyBorder="1" applyAlignment="1">
      <alignment horizontal="center"/>
    </xf>
    <xf numFmtId="0" fontId="5" fillId="0" borderId="67" xfId="0" applyFont="1" applyBorder="1"/>
    <xf numFmtId="0" fontId="29" fillId="0" borderId="106" xfId="0" applyFont="1" applyBorder="1" applyAlignment="1">
      <alignment vertical="center"/>
    </xf>
    <xf numFmtId="0" fontId="29" fillId="0" borderId="114" xfId="0" applyFont="1" applyBorder="1" applyAlignment="1">
      <alignment vertical="center"/>
    </xf>
    <xf numFmtId="0" fontId="45" fillId="0" borderId="0" xfId="1" applyFont="1" applyFill="1"/>
    <xf numFmtId="0" fontId="30" fillId="0" borderId="44" xfId="0" applyFont="1" applyBorder="1"/>
    <xf numFmtId="0" fontId="32" fillId="0" borderId="0" xfId="0" applyFont="1"/>
    <xf numFmtId="0" fontId="80" fillId="0" borderId="0" xfId="0" applyFont="1"/>
    <xf numFmtId="0" fontId="29" fillId="0" borderId="7" xfId="0" applyFont="1" applyBorder="1" applyAlignment="1">
      <alignment horizontal="center" vertical="center"/>
    </xf>
    <xf numFmtId="0" fontId="9" fillId="0" borderId="0" xfId="0" applyFont="1" applyAlignment="1">
      <alignment horizontal="center" vertical="top" wrapText="1"/>
    </xf>
    <xf numFmtId="1" fontId="70" fillId="0" borderId="0" xfId="0" applyNumberFormat="1" applyFont="1"/>
    <xf numFmtId="165" fontId="22" fillId="0" borderId="44" xfId="0" applyNumberFormat="1" applyFont="1" applyBorder="1" applyAlignment="1">
      <alignment horizontal="right" vertical="center"/>
    </xf>
    <xf numFmtId="0" fontId="8" fillId="0" borderId="108" xfId="0" applyFont="1" applyBorder="1" applyAlignment="1">
      <alignment horizontal="left" vertical="center"/>
    </xf>
    <xf numFmtId="0" fontId="8" fillId="0" borderId="69" xfId="0" applyFont="1" applyBorder="1" applyAlignment="1">
      <alignment horizontal="center" vertical="center"/>
    </xf>
    <xf numFmtId="165" fontId="32" fillId="0" borderId="18" xfId="0" applyNumberFormat="1" applyFont="1" applyBorder="1" applyAlignment="1">
      <alignment horizontal="center" vertical="center"/>
    </xf>
    <xf numFmtId="0" fontId="81" fillId="0" borderId="0" xfId="0" applyFont="1"/>
    <xf numFmtId="0" fontId="8" fillId="0" borderId="44" xfId="0" applyFont="1" applyBorder="1" applyAlignment="1">
      <alignment horizontal="center"/>
    </xf>
    <xf numFmtId="0" fontId="31" fillId="0" borderId="67" xfId="0" applyFont="1" applyBorder="1"/>
    <xf numFmtId="0" fontId="29" fillId="0" borderId="67" xfId="0" applyFont="1" applyBorder="1" applyAlignment="1">
      <alignment vertical="center"/>
    </xf>
    <xf numFmtId="0" fontId="32" fillId="0" borderId="48" xfId="0" applyFont="1" applyBorder="1" applyAlignment="1">
      <alignment horizontal="center" vertical="center"/>
    </xf>
    <xf numFmtId="0" fontId="19" fillId="0" borderId="44" xfId="0" applyFont="1" applyBorder="1" applyAlignment="1">
      <alignment vertical="top" wrapText="1"/>
    </xf>
    <xf numFmtId="0" fontId="9" fillId="0" borderId="11" xfId="0" applyFont="1" applyBorder="1"/>
    <xf numFmtId="0" fontId="32" fillId="0" borderId="11" xfId="0" applyFont="1" applyBorder="1" applyAlignment="1">
      <alignment horizontal="center" vertical="center"/>
    </xf>
    <xf numFmtId="0" fontId="32" fillId="0" borderId="12" xfId="0" applyFont="1" applyBorder="1" applyAlignment="1">
      <alignment horizontal="center" vertical="center" wrapText="1"/>
    </xf>
    <xf numFmtId="0" fontId="9" fillId="0" borderId="32" xfId="0" applyFont="1" applyBorder="1"/>
    <xf numFmtId="0" fontId="3" fillId="0" borderId="11" xfId="0" applyFont="1" applyBorder="1"/>
    <xf numFmtId="0" fontId="32" fillId="0" borderId="76" xfId="0" applyFont="1" applyBorder="1" applyAlignment="1">
      <alignment horizontal="center" vertical="center"/>
    </xf>
    <xf numFmtId="0" fontId="0" fillId="0" borderId="74" xfId="0" applyBorder="1"/>
    <xf numFmtId="165" fontId="32" fillId="0" borderId="78" xfId="0" applyNumberFormat="1" applyFont="1" applyBorder="1" applyAlignment="1">
      <alignment horizontal="right" vertical="center"/>
    </xf>
    <xf numFmtId="0" fontId="0" fillId="0" borderId="103" xfId="0" applyBorder="1"/>
    <xf numFmtId="0" fontId="43" fillId="0" borderId="38" xfId="0" applyFont="1" applyBorder="1" applyAlignment="1">
      <alignment vertical="center"/>
    </xf>
    <xf numFmtId="0" fontId="29" fillId="0" borderId="67" xfId="0" applyFont="1" applyBorder="1"/>
    <xf numFmtId="0" fontId="43" fillId="0" borderId="74" xfId="0" applyFont="1" applyBorder="1" applyAlignment="1">
      <alignment vertical="center"/>
    </xf>
    <xf numFmtId="0" fontId="8" fillId="0" borderId="50" xfId="0" applyFont="1" applyBorder="1" applyAlignment="1">
      <alignment horizontal="center" vertical="center"/>
    </xf>
    <xf numFmtId="0" fontId="29" fillId="0" borderId="49" xfId="0" applyFont="1" applyBorder="1" applyAlignment="1">
      <alignment vertical="center"/>
    </xf>
    <xf numFmtId="0" fontId="32" fillId="0" borderId="41" xfId="0" applyFont="1" applyBorder="1" applyAlignment="1">
      <alignment vertical="center"/>
    </xf>
    <xf numFmtId="0" fontId="28" fillId="0" borderId="66" xfId="1" applyFill="1" applyBorder="1" applyAlignment="1">
      <alignment horizontal="center"/>
    </xf>
    <xf numFmtId="0" fontId="20" fillId="0" borderId="67" xfId="0" applyFont="1" applyBorder="1"/>
    <xf numFmtId="165" fontId="32" fillId="0" borderId="101" xfId="0" applyNumberFormat="1" applyFont="1" applyBorder="1" applyAlignment="1">
      <alignment horizontal="center" vertical="center"/>
    </xf>
    <xf numFmtId="0" fontId="3" fillId="0" borderId="15" xfId="0" applyFont="1" applyBorder="1" applyAlignment="1">
      <alignment horizontal="center" vertical="top"/>
    </xf>
    <xf numFmtId="49" fontId="3" fillId="0" borderId="0" xfId="0" applyNumberFormat="1" applyFont="1" applyAlignment="1">
      <alignment horizontal="center" vertical="top" wrapText="1"/>
    </xf>
    <xf numFmtId="0" fontId="29" fillId="0" borderId="17" xfId="0" applyFont="1" applyBorder="1" applyAlignment="1">
      <alignment horizontal="center"/>
    </xf>
    <xf numFmtId="49" fontId="9" fillId="0" borderId="0" xfId="0" applyNumberFormat="1" applyFont="1" applyAlignment="1">
      <alignment horizontal="center" vertical="top" wrapText="1"/>
    </xf>
    <xf numFmtId="0" fontId="9" fillId="0" borderId="23" xfId="0" applyFont="1" applyBorder="1"/>
    <xf numFmtId="0" fontId="29" fillId="0" borderId="19" xfId="0" applyFont="1" applyBorder="1" applyAlignment="1">
      <alignment vertical="top" wrapText="1"/>
    </xf>
    <xf numFmtId="0" fontId="43" fillId="0" borderId="16" xfId="0" applyFont="1" applyBorder="1" applyAlignment="1">
      <alignment vertical="center"/>
    </xf>
    <xf numFmtId="0" fontId="29" fillId="0" borderId="11" xfId="0" applyFont="1" applyBorder="1" applyAlignment="1">
      <alignment horizontal="center" vertical="center"/>
    </xf>
    <xf numFmtId="0" fontId="29" fillId="0" borderId="48" xfId="0" applyFont="1" applyBorder="1" applyAlignment="1">
      <alignment horizontal="center" vertical="center"/>
    </xf>
    <xf numFmtId="0" fontId="32" fillId="0" borderId="48" xfId="0" applyFont="1" applyBorder="1" applyAlignment="1">
      <alignment vertical="center" wrapText="1"/>
    </xf>
    <xf numFmtId="0" fontId="32" fillId="0" borderId="0" xfId="0" applyFont="1" applyAlignment="1">
      <alignment vertical="center" wrapText="1"/>
    </xf>
    <xf numFmtId="0" fontId="32" fillId="0" borderId="0" xfId="0" applyFont="1" applyAlignment="1">
      <alignment vertical="center"/>
    </xf>
    <xf numFmtId="0" fontId="44" fillId="0" borderId="0" xfId="0" applyFont="1" applyAlignment="1">
      <alignment vertical="center"/>
    </xf>
    <xf numFmtId="0" fontId="44" fillId="0" borderId="20" xfId="0" applyFont="1" applyBorder="1" applyAlignment="1">
      <alignment vertical="center"/>
    </xf>
    <xf numFmtId="165" fontId="32" fillId="0" borderId="17" xfId="0" applyNumberFormat="1" applyFont="1" applyBorder="1" applyAlignment="1">
      <alignment horizontal="left" vertical="center"/>
    </xf>
    <xf numFmtId="0" fontId="32" fillId="0" borderId="17" xfId="0" applyFont="1" applyBorder="1" applyAlignment="1">
      <alignment vertical="center"/>
    </xf>
    <xf numFmtId="0" fontId="3" fillId="0" borderId="48" xfId="0" applyFont="1" applyBorder="1" applyAlignment="1">
      <alignment horizontal="center" vertical="center"/>
    </xf>
    <xf numFmtId="0" fontId="10" fillId="0" borderId="20" xfId="0" applyFont="1" applyBorder="1" applyAlignment="1">
      <alignment vertical="center"/>
    </xf>
    <xf numFmtId="165" fontId="55" fillId="0" borderId="78" xfId="0" applyNumberFormat="1" applyFont="1" applyBorder="1" applyAlignment="1">
      <alignment vertical="center"/>
    </xf>
    <xf numFmtId="165" fontId="3" fillId="0" borderId="56" xfId="0" applyNumberFormat="1" applyFont="1" applyBorder="1" applyAlignment="1">
      <alignment horizontal="center" vertical="center"/>
    </xf>
    <xf numFmtId="0" fontId="40" fillId="0" borderId="30" xfId="0" applyFont="1" applyBorder="1"/>
    <xf numFmtId="0" fontId="48" fillId="0" borderId="44" xfId="0" applyFont="1" applyBorder="1"/>
    <xf numFmtId="0" fontId="43" fillId="0" borderId="44" xfId="0" applyFont="1" applyBorder="1"/>
    <xf numFmtId="0" fontId="43" fillId="0" borderId="38" xfId="0" applyFont="1" applyBorder="1"/>
    <xf numFmtId="0" fontId="29" fillId="0" borderId="69" xfId="0" applyFont="1" applyBorder="1"/>
    <xf numFmtId="165" fontId="32" fillId="0" borderId="49" xfId="0" applyNumberFormat="1" applyFont="1" applyBorder="1" applyAlignment="1">
      <alignment vertical="center"/>
    </xf>
    <xf numFmtId="165" fontId="41" fillId="0" borderId="38" xfId="0" applyNumberFormat="1" applyFont="1" applyBorder="1" applyAlignment="1">
      <alignment vertical="center"/>
    </xf>
    <xf numFmtId="0" fontId="0" fillId="0" borderId="51" xfId="0" applyBorder="1"/>
    <xf numFmtId="165" fontId="32" fillId="0" borderId="56" xfId="0" applyNumberFormat="1" applyFont="1" applyBorder="1" applyAlignment="1">
      <alignment horizontal="right" vertical="center"/>
    </xf>
    <xf numFmtId="0" fontId="0" fillId="0" borderId="116" xfId="0" applyBorder="1"/>
    <xf numFmtId="0" fontId="0" fillId="0" borderId="56" xfId="0" applyBorder="1"/>
    <xf numFmtId="165" fontId="41" fillId="0" borderId="83" xfId="0" applyNumberFormat="1" applyFont="1" applyBorder="1" applyAlignment="1">
      <alignment vertical="center"/>
    </xf>
    <xf numFmtId="165" fontId="43" fillId="0" borderId="44" xfId="0" applyNumberFormat="1" applyFont="1" applyBorder="1" applyAlignment="1">
      <alignment vertical="center"/>
    </xf>
    <xf numFmtId="0" fontId="40" fillId="0" borderId="44" xfId="0" applyFont="1" applyBorder="1"/>
    <xf numFmtId="0" fontId="29" fillId="0" borderId="51" xfId="0" applyFont="1" applyBorder="1" applyAlignment="1">
      <alignment vertical="center"/>
    </xf>
    <xf numFmtId="0" fontId="9" fillId="0" borderId="44" xfId="0" applyFont="1" applyBorder="1" applyAlignment="1">
      <alignment wrapText="1"/>
    </xf>
    <xf numFmtId="0" fontId="32" fillId="0" borderId="44" xfId="0" applyFont="1" applyBorder="1"/>
    <xf numFmtId="0" fontId="57" fillId="0" borderId="44" xfId="0" applyFont="1" applyBorder="1"/>
    <xf numFmtId="0" fontId="70" fillId="0" borderId="0" xfId="0" applyFont="1"/>
    <xf numFmtId="165" fontId="32" fillId="0" borderId="44" xfId="0" applyNumberFormat="1" applyFont="1" applyBorder="1" applyAlignment="1">
      <alignment horizontal="center" vertical="center"/>
    </xf>
    <xf numFmtId="0" fontId="28" fillId="0" borderId="44" xfId="1" applyBorder="1" applyAlignment="1">
      <alignment horizontal="center"/>
    </xf>
    <xf numFmtId="0" fontId="29" fillId="0" borderId="44" xfId="0" applyFont="1" applyBorder="1" applyAlignment="1">
      <alignment horizontal="left" vertical="center"/>
    </xf>
    <xf numFmtId="0" fontId="41" fillId="0" borderId="44" xfId="0" applyFont="1" applyBorder="1"/>
    <xf numFmtId="0" fontId="28" fillId="0" borderId="44" xfId="1" applyFill="1" applyBorder="1" applyAlignment="1">
      <alignment horizontal="center"/>
    </xf>
    <xf numFmtId="0" fontId="22" fillId="0" borderId="44" xfId="0" applyFont="1" applyBorder="1" applyAlignment="1">
      <alignment horizontal="right" vertical="top" wrapText="1"/>
    </xf>
    <xf numFmtId="0" fontId="32" fillId="0" borderId="70" xfId="0" applyFont="1" applyBorder="1" applyAlignment="1">
      <alignment horizontal="center" vertical="center"/>
    </xf>
    <xf numFmtId="165" fontId="43" fillId="0" borderId="74" xfId="0" applyNumberFormat="1" applyFont="1" applyBorder="1" applyAlignment="1">
      <alignment vertical="center"/>
    </xf>
    <xf numFmtId="0" fontId="29" fillId="0" borderId="74" xfId="0" applyFont="1" applyBorder="1" applyAlignment="1">
      <alignment horizontal="center" vertical="center"/>
    </xf>
    <xf numFmtId="0" fontId="32" fillId="0" borderId="44" xfId="0" applyFont="1" applyBorder="1" applyAlignment="1">
      <alignment vertical="center" wrapText="1"/>
    </xf>
    <xf numFmtId="0" fontId="40" fillId="0" borderId="67" xfId="0" applyFont="1" applyBorder="1"/>
    <xf numFmtId="165" fontId="32" fillId="0" borderId="74" xfId="0" applyNumberFormat="1" applyFont="1" applyBorder="1" applyAlignment="1">
      <alignment vertical="center"/>
    </xf>
    <xf numFmtId="165" fontId="32" fillId="0" borderId="124" xfId="0" applyNumberFormat="1" applyFont="1" applyBorder="1" applyAlignment="1">
      <alignment vertical="center"/>
    </xf>
    <xf numFmtId="165" fontId="41" fillId="0" borderId="51" xfId="0" applyNumberFormat="1" applyFont="1" applyBorder="1" applyAlignment="1">
      <alignment horizontal="center" vertical="center"/>
    </xf>
    <xf numFmtId="0" fontId="32" fillId="0" borderId="121" xfId="0" applyFont="1" applyBorder="1" applyAlignment="1">
      <alignment horizontal="center" vertical="center"/>
    </xf>
    <xf numFmtId="165" fontId="29" fillId="0" borderId="44" xfId="0" applyNumberFormat="1" applyFont="1" applyBorder="1" applyAlignment="1">
      <alignment vertical="center"/>
    </xf>
    <xf numFmtId="0" fontId="29" fillId="0" borderId="74" xfId="0" applyFont="1" applyBorder="1" applyAlignment="1">
      <alignment vertical="center"/>
    </xf>
    <xf numFmtId="0" fontId="7" fillId="0" borderId="44" xfId="0" applyFont="1" applyBorder="1"/>
    <xf numFmtId="0" fontId="32" fillId="0" borderId="126" xfId="0" applyFont="1" applyBorder="1" applyAlignment="1">
      <alignment horizontal="center" vertical="center"/>
    </xf>
    <xf numFmtId="0" fontId="43" fillId="0" borderId="67" xfId="0" applyFont="1" applyBorder="1" applyAlignment="1">
      <alignment horizontal="center" vertical="center"/>
    </xf>
    <xf numFmtId="0" fontId="32" fillId="0" borderId="112" xfId="0" applyFont="1" applyBorder="1" applyAlignment="1">
      <alignment horizontal="center" vertical="center"/>
    </xf>
    <xf numFmtId="0" fontId="22" fillId="0" borderId="67" xfId="0" applyFont="1" applyBorder="1" applyAlignment="1">
      <alignment horizontal="right" vertical="top" wrapText="1"/>
    </xf>
    <xf numFmtId="0" fontId="29" fillId="0" borderId="124" xfId="0" applyFont="1" applyBorder="1"/>
    <xf numFmtId="165" fontId="41" fillId="6" borderId="115" xfId="0" applyNumberFormat="1" applyFont="1" applyFill="1" applyBorder="1" applyAlignment="1">
      <alignment horizontal="center" vertical="center"/>
    </xf>
    <xf numFmtId="0" fontId="31" fillId="0" borderId="0" xfId="0" applyFont="1"/>
    <xf numFmtId="165" fontId="41" fillId="0" borderId="49" xfId="0" applyNumberFormat="1" applyFont="1" applyBorder="1" applyAlignment="1">
      <alignment horizontal="center" vertical="center"/>
    </xf>
    <xf numFmtId="0" fontId="29" fillId="0" borderId="51" xfId="0" applyFont="1" applyBorder="1" applyAlignment="1">
      <alignment horizontal="center" vertical="center"/>
    </xf>
    <xf numFmtId="0" fontId="19" fillId="0" borderId="44" xfId="0" applyFont="1" applyBorder="1" applyAlignment="1">
      <alignment horizontal="right" vertical="top" wrapText="1"/>
    </xf>
    <xf numFmtId="165" fontId="32" fillId="0" borderId="72" xfId="0" applyNumberFormat="1" applyFont="1" applyBorder="1" applyAlignment="1">
      <alignment horizontal="right" vertical="center"/>
    </xf>
    <xf numFmtId="165" fontId="41" fillId="0" borderId="127" xfId="0" applyNumberFormat="1" applyFont="1" applyBorder="1" applyAlignment="1">
      <alignment vertical="center"/>
    </xf>
    <xf numFmtId="0" fontId="43" fillId="0" borderId="67" xfId="0" applyFont="1" applyBorder="1" applyAlignment="1">
      <alignment vertical="center"/>
    </xf>
    <xf numFmtId="0" fontId="43" fillId="0" borderId="51" xfId="0" applyFont="1" applyBorder="1" applyAlignment="1">
      <alignment horizontal="center" vertical="center"/>
    </xf>
    <xf numFmtId="0" fontId="9" fillId="0" borderId="104" xfId="0" applyFont="1" applyBorder="1"/>
    <xf numFmtId="0" fontId="29" fillId="0" borderId="74" xfId="0" applyFont="1" applyBorder="1"/>
    <xf numFmtId="0" fontId="8" fillId="0" borderId="104" xfId="0" applyFont="1" applyBorder="1" applyAlignment="1">
      <alignment horizontal="center"/>
    </xf>
    <xf numFmtId="0" fontId="29" fillId="0" borderId="72" xfId="0" applyFont="1" applyBorder="1" applyAlignment="1">
      <alignment horizontal="center" vertical="center"/>
    </xf>
    <xf numFmtId="0" fontId="43" fillId="0" borderId="7" xfId="0" applyFont="1" applyBorder="1" applyAlignment="1">
      <alignment horizontal="center" vertical="center"/>
    </xf>
    <xf numFmtId="0" fontId="43" fillId="0" borderId="75" xfId="0" applyFont="1" applyBorder="1" applyAlignment="1">
      <alignment vertical="center"/>
    </xf>
    <xf numFmtId="168" fontId="29" fillId="0" borderId="72" xfId="0" applyNumberFormat="1" applyFont="1" applyBorder="1" applyAlignment="1">
      <alignment horizontal="center" vertical="center"/>
    </xf>
    <xf numFmtId="0" fontId="32" fillId="0" borderId="69" xfId="0" applyFont="1" applyBorder="1" applyAlignment="1">
      <alignment horizontal="center" vertical="center"/>
    </xf>
    <xf numFmtId="0" fontId="32" fillId="0" borderId="129" xfId="0" applyFont="1" applyBorder="1" applyAlignment="1">
      <alignment horizontal="center" vertical="center"/>
    </xf>
    <xf numFmtId="0" fontId="84" fillId="0" borderId="0" xfId="0" applyFont="1"/>
    <xf numFmtId="0" fontId="32" fillId="0" borderId="111" xfId="0" applyFont="1" applyBorder="1" applyAlignment="1">
      <alignment horizontal="center" vertical="center"/>
    </xf>
    <xf numFmtId="0" fontId="40" fillId="0" borderId="73" xfId="0" applyFont="1" applyBorder="1" applyAlignment="1">
      <alignment horizontal="center" vertical="center"/>
    </xf>
    <xf numFmtId="0" fontId="40" fillId="0" borderId="44" xfId="0" applyFont="1" applyBorder="1" applyAlignment="1">
      <alignment vertical="center"/>
    </xf>
    <xf numFmtId="0" fontId="18" fillId="0" borderId="67" xfId="0" applyFont="1" applyBorder="1" applyAlignment="1">
      <alignment horizontal="right" vertical="top" wrapText="1"/>
    </xf>
    <xf numFmtId="0" fontId="88" fillId="0" borderId="104" xfId="0" applyFont="1" applyBorder="1" applyAlignment="1">
      <alignment vertical="top" wrapText="1"/>
    </xf>
    <xf numFmtId="0" fontId="45" fillId="0" borderId="0" xfId="1" applyFont="1"/>
    <xf numFmtId="0" fontId="40" fillId="0" borderId="72" xfId="0" applyFont="1" applyBorder="1"/>
    <xf numFmtId="0" fontId="32" fillId="0" borderId="131" xfId="0" applyFont="1" applyBorder="1" applyAlignment="1">
      <alignment horizontal="center" vertical="center"/>
    </xf>
    <xf numFmtId="165" fontId="32" fillId="0" borderId="128" xfId="0" applyNumberFormat="1" applyFont="1" applyBorder="1" applyAlignment="1">
      <alignment horizontal="right" vertical="center"/>
    </xf>
    <xf numFmtId="0" fontId="28" fillId="0" borderId="44" xfId="1" applyFill="1" applyBorder="1"/>
    <xf numFmtId="0" fontId="29" fillId="0" borderId="46" xfId="0" applyFont="1" applyBorder="1" applyAlignment="1">
      <alignment horizontal="center" vertical="center" wrapText="1"/>
    </xf>
    <xf numFmtId="0" fontId="29" fillId="0" borderId="132" xfId="0" applyFont="1" applyBorder="1" applyAlignment="1">
      <alignment horizontal="center" vertical="center" wrapText="1"/>
    </xf>
    <xf numFmtId="0" fontId="32" fillId="0" borderId="109" xfId="0" applyFont="1" applyBorder="1" applyAlignment="1">
      <alignment horizontal="center" vertical="center"/>
    </xf>
    <xf numFmtId="0" fontId="22" fillId="0" borderId="44" xfId="0" applyFont="1" applyBorder="1" applyAlignment="1">
      <alignment horizontal="center" vertical="top" wrapText="1"/>
    </xf>
    <xf numFmtId="165" fontId="32" fillId="0" borderId="51" xfId="0" applyNumberFormat="1" applyFont="1" applyBorder="1" applyAlignment="1">
      <alignment horizontal="center" vertical="center"/>
    </xf>
    <xf numFmtId="0" fontId="91" fillId="0" borderId="44" xfId="0" applyFont="1" applyBorder="1" applyAlignment="1">
      <alignment horizontal="right" vertical="top" wrapText="1"/>
    </xf>
    <xf numFmtId="0" fontId="29" fillId="0" borderId="51" xfId="0" applyFont="1" applyBorder="1" applyAlignment="1">
      <alignment horizontal="left" vertical="center"/>
    </xf>
    <xf numFmtId="0" fontId="40" fillId="0" borderId="51" xfId="0" applyFont="1" applyBorder="1"/>
    <xf numFmtId="0" fontId="94" fillId="0" borderId="56" xfId="0" applyFont="1" applyBorder="1" applyAlignment="1">
      <alignment horizontal="center" vertical="center"/>
    </xf>
    <xf numFmtId="0" fontId="93" fillId="11" borderId="56" xfId="0" applyFont="1" applyFill="1" applyBorder="1" applyAlignment="1">
      <alignment horizontal="center" vertical="center"/>
    </xf>
    <xf numFmtId="0" fontId="68" fillId="0" borderId="44" xfId="0" applyFont="1" applyBorder="1"/>
    <xf numFmtId="0" fontId="79" fillId="0" borderId="68" xfId="0" applyFont="1" applyBorder="1" applyAlignment="1">
      <alignment horizontal="center" vertical="center"/>
    </xf>
    <xf numFmtId="165" fontId="31" fillId="0" borderId="73" xfId="0" applyNumberFormat="1" applyFont="1" applyBorder="1" applyAlignment="1">
      <alignment horizontal="right" vertical="center"/>
    </xf>
    <xf numFmtId="165" fontId="32" fillId="0" borderId="94" xfId="0" applyNumberFormat="1" applyFont="1" applyBorder="1" applyAlignment="1">
      <alignment horizontal="right" vertical="center"/>
    </xf>
    <xf numFmtId="0" fontId="90" fillId="0" borderId="44" xfId="0" applyFont="1" applyBorder="1" applyAlignment="1">
      <alignment vertical="center" wrapText="1"/>
    </xf>
    <xf numFmtId="0" fontId="33" fillId="0" borderId="44" xfId="0" applyFont="1" applyBorder="1"/>
    <xf numFmtId="0" fontId="40" fillId="0" borderId="74" xfId="0" applyFont="1" applyBorder="1"/>
    <xf numFmtId="0" fontId="18" fillId="0" borderId="44" xfId="0" applyFont="1" applyBorder="1" applyAlignment="1">
      <alignment vertical="top" wrapText="1"/>
    </xf>
    <xf numFmtId="165" fontId="70" fillId="0" borderId="73" xfId="0" applyNumberFormat="1" applyFont="1" applyBorder="1" applyAlignment="1">
      <alignment horizontal="right" vertical="center"/>
    </xf>
    <xf numFmtId="0" fontId="40" fillId="0" borderId="95" xfId="0" applyFont="1" applyBorder="1" applyAlignment="1">
      <alignment horizontal="center" vertical="center"/>
    </xf>
    <xf numFmtId="0" fontId="40" fillId="0" borderId="56" xfId="0" applyFont="1" applyBorder="1" applyAlignment="1">
      <alignment horizontal="center" vertical="center"/>
    </xf>
    <xf numFmtId="0" fontId="19" fillId="0" borderId="67" xfId="0" applyFont="1" applyBorder="1" applyAlignment="1">
      <alignment vertical="top" wrapText="1"/>
    </xf>
    <xf numFmtId="0" fontId="29" fillId="0" borderId="58" xfId="0" applyFont="1" applyBorder="1" applyAlignment="1">
      <alignment vertical="center"/>
    </xf>
    <xf numFmtId="0" fontId="29" fillId="0" borderId="58" xfId="0" applyFont="1" applyBorder="1" applyAlignment="1">
      <alignment horizontal="center" vertical="center"/>
    </xf>
    <xf numFmtId="0" fontId="40" fillId="0" borderId="59" xfId="0" applyFont="1" applyBorder="1" applyAlignment="1">
      <alignment horizontal="center" vertical="center"/>
    </xf>
    <xf numFmtId="0" fontId="83" fillId="0" borderId="44" xfId="0" applyFont="1" applyBorder="1"/>
    <xf numFmtId="0" fontId="21" fillId="0" borderId="67" xfId="0" applyFont="1" applyBorder="1" applyAlignment="1">
      <alignment vertical="top" wrapText="1"/>
    </xf>
    <xf numFmtId="165" fontId="55" fillId="0" borderId="49" xfId="0" applyNumberFormat="1" applyFont="1" applyBorder="1" applyAlignment="1">
      <alignment horizontal="center" vertical="center"/>
    </xf>
    <xf numFmtId="0" fontId="29" fillId="0" borderId="92" xfId="0" applyFont="1" applyBorder="1" applyAlignment="1">
      <alignment horizontal="left" vertical="center"/>
    </xf>
    <xf numFmtId="0" fontId="29" fillId="0" borderId="93" xfId="0" applyFont="1" applyBorder="1" applyAlignment="1">
      <alignment horizontal="left" vertical="center"/>
    </xf>
    <xf numFmtId="0" fontId="43" fillId="0" borderId="58" xfId="0" applyFont="1" applyBorder="1" applyAlignment="1">
      <alignment horizontal="center" vertical="center"/>
    </xf>
    <xf numFmtId="0" fontId="18" fillId="0" borderId="44" xfId="0" applyFont="1" applyBorder="1" applyAlignment="1">
      <alignment horizontal="right" vertical="top" wrapText="1"/>
    </xf>
    <xf numFmtId="165" fontId="40" fillId="0" borderId="51" xfId="0" applyNumberFormat="1" applyFont="1" applyBorder="1" applyAlignment="1">
      <alignment horizontal="center" vertical="center"/>
    </xf>
    <xf numFmtId="0" fontId="94" fillId="0" borderId="59" xfId="0" applyFont="1" applyBorder="1" applyAlignment="1">
      <alignment horizontal="center" vertical="center"/>
    </xf>
    <xf numFmtId="0" fontId="95" fillId="11" borderId="56" xfId="0" applyFont="1" applyFill="1" applyBorder="1" applyAlignment="1">
      <alignment horizontal="center" vertical="center"/>
    </xf>
    <xf numFmtId="0" fontId="29" fillId="0" borderId="59" xfId="0" applyFont="1" applyBorder="1" applyAlignment="1">
      <alignment horizontal="center"/>
    </xf>
    <xf numFmtId="0" fontId="40" fillId="0" borderId="51" xfId="0" applyFont="1" applyBorder="1" applyAlignment="1">
      <alignment horizontal="center" vertical="center"/>
    </xf>
    <xf numFmtId="0" fontId="96" fillId="0" borderId="56" xfId="0" applyFont="1" applyBorder="1" applyAlignment="1">
      <alignment horizontal="center" vertical="center"/>
    </xf>
    <xf numFmtId="0" fontId="29" fillId="0" borderId="59" xfId="0" applyFont="1" applyBorder="1" applyAlignment="1">
      <alignment horizontal="center" vertical="center"/>
    </xf>
    <xf numFmtId="0" fontId="41" fillId="0" borderId="58" xfId="0" applyFont="1" applyBorder="1" applyAlignment="1">
      <alignment vertical="center"/>
    </xf>
    <xf numFmtId="0" fontId="41" fillId="0" borderId="51" xfId="0" applyFont="1" applyBorder="1" applyAlignment="1">
      <alignment horizontal="center" vertical="center"/>
    </xf>
    <xf numFmtId="0" fontId="43" fillId="0" borderId="127" xfId="0" applyFont="1" applyBorder="1"/>
    <xf numFmtId="0" fontId="9" fillId="0" borderId="67" xfId="0" applyFont="1" applyBorder="1" applyAlignment="1">
      <alignment vertical="top" wrapText="1"/>
    </xf>
    <xf numFmtId="0" fontId="43" fillId="0" borderId="74" xfId="0" applyFont="1" applyBorder="1"/>
    <xf numFmtId="0" fontId="31" fillId="0" borderId="70" xfId="0" applyFont="1" applyBorder="1" applyAlignment="1">
      <alignment horizontal="center" vertical="center"/>
    </xf>
    <xf numFmtId="0" fontId="32" fillId="0" borderId="53" xfId="0" applyFont="1" applyBorder="1" applyAlignment="1">
      <alignment horizontal="center" vertical="center"/>
    </xf>
    <xf numFmtId="0" fontId="32" fillId="0" borderId="54" xfId="0" applyFont="1" applyBorder="1" applyAlignment="1">
      <alignment horizontal="center" vertical="center"/>
    </xf>
    <xf numFmtId="0" fontId="32" fillId="0" borderId="70" xfId="0" applyFont="1" applyBorder="1" applyAlignment="1">
      <alignment vertical="center"/>
    </xf>
    <xf numFmtId="165" fontId="32" fillId="0" borderId="72" xfId="0" applyNumberFormat="1" applyFont="1" applyBorder="1" applyAlignment="1">
      <alignment vertical="center"/>
    </xf>
    <xf numFmtId="0" fontId="30" fillId="0" borderId="44" xfId="0" applyFont="1" applyBorder="1" applyAlignment="1">
      <alignment vertical="center"/>
    </xf>
    <xf numFmtId="0" fontId="30" fillId="0" borderId="74" xfId="0" applyFont="1" applyBorder="1" applyAlignment="1">
      <alignment vertical="center"/>
    </xf>
    <xf numFmtId="0" fontId="79" fillId="0" borderId="69" xfId="0" applyFont="1" applyBorder="1" applyAlignment="1">
      <alignment horizontal="center" vertical="center"/>
    </xf>
    <xf numFmtId="0" fontId="75" fillId="0" borderId="44" xfId="0" applyFont="1" applyBorder="1"/>
    <xf numFmtId="165" fontId="32" fillId="0" borderId="128" xfId="0" applyNumberFormat="1" applyFont="1" applyBorder="1" applyAlignment="1">
      <alignment vertical="center"/>
    </xf>
    <xf numFmtId="165" fontId="98" fillId="0" borderId="44" xfId="0" applyNumberFormat="1" applyFont="1" applyBorder="1" applyAlignment="1">
      <alignment horizontal="left" vertical="center"/>
    </xf>
    <xf numFmtId="0" fontId="22" fillId="0" borderId="44" xfId="0" applyFont="1" applyBorder="1" applyAlignment="1">
      <alignment vertical="top" wrapText="1"/>
    </xf>
    <xf numFmtId="0" fontId="40" fillId="0" borderId="74" xfId="0" applyFont="1" applyBorder="1" applyAlignment="1">
      <alignment vertical="center"/>
    </xf>
    <xf numFmtId="165" fontId="32" fillId="0" borderId="44" xfId="0" applyNumberFormat="1" applyFont="1" applyBorder="1" applyAlignment="1">
      <alignment horizontal="right" vertical="center"/>
    </xf>
    <xf numFmtId="165" fontId="70" fillId="0" borderId="74" xfId="0" applyNumberFormat="1" applyFont="1" applyBorder="1" applyAlignment="1">
      <alignment horizontal="right" vertical="center"/>
    </xf>
    <xf numFmtId="0" fontId="34" fillId="0" borderId="67" xfId="0" applyFont="1" applyBorder="1" applyAlignment="1">
      <alignment vertical="top" wrapText="1"/>
    </xf>
    <xf numFmtId="0" fontId="3" fillId="0" borderId="44" xfId="0" applyFont="1" applyBorder="1" applyAlignment="1">
      <alignment vertical="top" wrapText="1"/>
    </xf>
    <xf numFmtId="0" fontId="3" fillId="0" borderId="44" xfId="0" applyFont="1" applyBorder="1" applyAlignment="1">
      <alignment horizontal="right" vertical="center" wrapText="1"/>
    </xf>
    <xf numFmtId="165" fontId="41" fillId="0" borderId="116" xfId="0" applyNumberFormat="1" applyFont="1" applyBorder="1" applyAlignment="1">
      <alignment vertical="center"/>
    </xf>
    <xf numFmtId="0" fontId="0" fillId="0" borderId="0" xfId="0" applyAlignment="1">
      <alignment vertical="center"/>
    </xf>
    <xf numFmtId="165" fontId="91" fillId="0" borderId="44" xfId="0" applyNumberFormat="1" applyFont="1" applyBorder="1" applyAlignment="1">
      <alignment horizontal="left" vertical="center"/>
    </xf>
    <xf numFmtId="165" fontId="99" fillId="0" borderId="44" xfId="0" applyNumberFormat="1" applyFont="1" applyBorder="1" applyAlignment="1">
      <alignment vertical="center"/>
    </xf>
    <xf numFmtId="165" fontId="99" fillId="0" borderId="44" xfId="0" applyNumberFormat="1" applyFont="1" applyBorder="1" applyAlignment="1">
      <alignment horizontal="left" vertical="center"/>
    </xf>
    <xf numFmtId="165" fontId="22" fillId="0" borderId="91" xfId="0" applyNumberFormat="1" applyFont="1" applyBorder="1" applyAlignment="1">
      <alignment horizontal="right" vertical="center"/>
    </xf>
    <xf numFmtId="0" fontId="28" fillId="0" borderId="113" xfId="1" applyFill="1" applyBorder="1" applyAlignment="1">
      <alignment horizontal="center"/>
    </xf>
    <xf numFmtId="0" fontId="29" fillId="0" borderId="124" xfId="0" applyFont="1" applyBorder="1" applyAlignment="1">
      <alignment vertical="center"/>
    </xf>
    <xf numFmtId="0" fontId="40" fillId="0" borderId="115" xfId="0" applyFont="1" applyBorder="1"/>
    <xf numFmtId="0" fontId="29" fillId="0" borderId="44" xfId="0" applyFont="1" applyBorder="1" applyAlignment="1">
      <alignment vertical="top" wrapText="1"/>
    </xf>
    <xf numFmtId="0" fontId="28" fillId="0" borderId="44" xfId="1" applyBorder="1" applyAlignment="1">
      <alignment horizontal="center" vertical="top" wrapText="1"/>
    </xf>
    <xf numFmtId="165" fontId="31" fillId="0" borderId="44" xfId="0" applyNumberFormat="1" applyFont="1" applyBorder="1" applyAlignment="1">
      <alignment horizontal="center" vertical="center"/>
    </xf>
    <xf numFmtId="0" fontId="30" fillId="0" borderId="44" xfId="0" applyFont="1" applyBorder="1" applyAlignment="1">
      <alignment horizontal="center" vertical="center"/>
    </xf>
    <xf numFmtId="165" fontId="28" fillId="0" borderId="66" xfId="1" applyNumberFormat="1" applyFill="1" applyBorder="1" applyAlignment="1">
      <alignment horizontal="center"/>
    </xf>
    <xf numFmtId="0" fontId="29" fillId="0" borderId="38" xfId="0" applyFont="1" applyBorder="1" applyAlignment="1">
      <alignment horizontal="center" vertical="center"/>
    </xf>
    <xf numFmtId="0" fontId="54" fillId="0" borderId="68" xfId="0" applyFont="1" applyBorder="1" applyAlignment="1">
      <alignment horizontal="center" vertical="center"/>
    </xf>
    <xf numFmtId="165" fontId="32" fillId="0" borderId="127" xfId="0" applyNumberFormat="1" applyFont="1" applyBorder="1" applyAlignment="1">
      <alignment vertical="center"/>
    </xf>
    <xf numFmtId="0" fontId="29" fillId="0" borderId="113" xfId="0" applyFont="1" applyBorder="1" applyAlignment="1">
      <alignment horizontal="center"/>
    </xf>
    <xf numFmtId="165" fontId="70" fillId="0" borderId="17" xfId="0" applyNumberFormat="1" applyFont="1" applyBorder="1" applyAlignment="1">
      <alignment horizontal="right" vertical="center"/>
    </xf>
    <xf numFmtId="0" fontId="89" fillId="0" borderId="56" xfId="5" applyFont="1" applyBorder="1" applyAlignment="1">
      <alignment horizontal="center" vertical="center"/>
    </xf>
    <xf numFmtId="0" fontId="92" fillId="0" borderId="5" xfId="0" applyFont="1" applyBorder="1"/>
    <xf numFmtId="0" fontId="29" fillId="0" borderId="29" xfId="0" applyFont="1" applyBorder="1" applyAlignment="1">
      <alignment horizontal="left" vertical="center"/>
    </xf>
    <xf numFmtId="0" fontId="28" fillId="0" borderId="44" xfId="1" applyBorder="1" applyAlignment="1">
      <alignment horizontal="right" vertical="top" wrapText="1"/>
    </xf>
    <xf numFmtId="0" fontId="29" fillId="0" borderId="75" xfId="0" applyFont="1" applyBorder="1" applyAlignment="1">
      <alignment horizontal="center" vertical="center"/>
    </xf>
    <xf numFmtId="0" fontId="43" fillId="0" borderId="39" xfId="0" applyFont="1" applyBorder="1" applyAlignment="1">
      <alignment horizontal="center" vertical="center"/>
    </xf>
    <xf numFmtId="0" fontId="71" fillId="0" borderId="56" xfId="5" applyFont="1" applyBorder="1" applyAlignment="1">
      <alignment horizontal="center" vertical="center" wrapText="1"/>
    </xf>
    <xf numFmtId="0" fontId="7" fillId="0" borderId="71" xfId="0" applyFont="1" applyBorder="1" applyAlignment="1">
      <alignment horizontal="center"/>
    </xf>
    <xf numFmtId="0" fontId="87" fillId="0" borderId="44" xfId="0" applyFont="1" applyBorder="1" applyAlignment="1">
      <alignment horizontal="right"/>
    </xf>
    <xf numFmtId="165" fontId="41" fillId="0" borderId="106" xfId="0" applyNumberFormat="1" applyFont="1" applyBorder="1" applyAlignment="1">
      <alignment horizontal="center" vertical="center"/>
    </xf>
    <xf numFmtId="165" fontId="55" fillId="0" borderId="49" xfId="0" applyNumberFormat="1" applyFont="1" applyBorder="1" applyAlignment="1">
      <alignment horizontal="right" vertical="center"/>
    </xf>
    <xf numFmtId="165" fontId="55" fillId="0" borderId="128" xfId="0" applyNumberFormat="1" applyFont="1" applyBorder="1" applyAlignment="1">
      <alignment horizontal="right" vertical="center"/>
    </xf>
    <xf numFmtId="165" fontId="70" fillId="0" borderId="37" xfId="0" applyNumberFormat="1" applyFont="1" applyBorder="1" applyAlignment="1">
      <alignment horizontal="right" vertical="center"/>
    </xf>
    <xf numFmtId="0" fontId="22" fillId="0" borderId="67" xfId="0" applyFont="1" applyBorder="1" applyAlignment="1">
      <alignment horizontal="center" vertical="top" wrapText="1"/>
    </xf>
    <xf numFmtId="0" fontId="28" fillId="0" borderId="67" xfId="1" applyFill="1" applyBorder="1" applyAlignment="1">
      <alignment horizontal="center"/>
    </xf>
    <xf numFmtId="0" fontId="40" fillId="0" borderId="7" xfId="0" applyFont="1" applyBorder="1"/>
    <xf numFmtId="0" fontId="40" fillId="0" borderId="75" xfId="0" applyFont="1" applyBorder="1"/>
    <xf numFmtId="0" fontId="40" fillId="0" borderId="51" xfId="0" applyFont="1" applyBorder="1" applyAlignment="1">
      <alignment vertical="center"/>
    </xf>
    <xf numFmtId="0" fontId="32" fillId="0" borderId="142" xfId="0" applyFont="1" applyBorder="1" applyAlignment="1">
      <alignment horizontal="center" vertical="center"/>
    </xf>
    <xf numFmtId="0" fontId="29" fillId="0" borderId="38" xfId="0" applyFont="1" applyBorder="1" applyAlignment="1">
      <alignment horizontal="left" vertical="center"/>
    </xf>
    <xf numFmtId="0" fontId="86" fillId="0" borderId="44" xfId="1" applyFont="1" applyFill="1" applyBorder="1" applyAlignment="1">
      <alignment horizontal="right" vertical="top" wrapText="1"/>
    </xf>
    <xf numFmtId="0" fontId="71" fillId="0" borderId="56" xfId="0" applyFont="1" applyBorder="1" applyAlignment="1">
      <alignment horizontal="center" vertical="center"/>
    </xf>
    <xf numFmtId="0" fontId="71" fillId="0" borderId="103" xfId="0" applyFont="1" applyBorder="1" applyAlignment="1">
      <alignment horizontal="center" vertical="center"/>
    </xf>
    <xf numFmtId="165" fontId="28" fillId="0" borderId="113" xfId="1" applyNumberFormat="1" applyFill="1" applyBorder="1" applyAlignment="1">
      <alignment horizontal="center"/>
    </xf>
    <xf numFmtId="165" fontId="28" fillId="0" borderId="114" xfId="1" applyNumberFormat="1" applyFill="1" applyBorder="1" applyAlignment="1">
      <alignment vertical="center"/>
    </xf>
    <xf numFmtId="165" fontId="41" fillId="6" borderId="51" xfId="0" applyNumberFormat="1" applyFont="1" applyFill="1" applyBorder="1" applyAlignment="1">
      <alignment horizontal="center" vertical="center"/>
    </xf>
    <xf numFmtId="0" fontId="106" fillId="0" borderId="56" xfId="5" applyFont="1" applyBorder="1" applyAlignment="1">
      <alignment horizontal="center" vertical="center"/>
    </xf>
    <xf numFmtId="0" fontId="71" fillId="0" borderId="56" xfId="5" applyFont="1" applyBorder="1" applyAlignment="1">
      <alignment horizontal="center" vertical="center"/>
    </xf>
    <xf numFmtId="0" fontId="32" fillId="0" borderId="145" xfId="0" applyFont="1" applyBorder="1" applyAlignment="1">
      <alignment horizontal="center" vertical="center"/>
    </xf>
    <xf numFmtId="0" fontId="3" fillId="0" borderId="104" xfId="0" applyFont="1" applyBorder="1"/>
    <xf numFmtId="165" fontId="55" fillId="0" borderId="109" xfId="0" applyNumberFormat="1" applyFont="1" applyBorder="1" applyAlignment="1">
      <alignment horizontal="right" vertical="center"/>
    </xf>
    <xf numFmtId="165" fontId="28" fillId="0" borderId="113" xfId="1" applyNumberFormat="1" applyFill="1" applyBorder="1" applyAlignment="1">
      <alignment horizontal="center" vertical="center"/>
    </xf>
    <xf numFmtId="0" fontId="32" fillId="0" borderId="69" xfId="0" applyFont="1" applyBorder="1" applyAlignment="1">
      <alignment vertical="center" wrapText="1"/>
    </xf>
    <xf numFmtId="0" fontId="32" fillId="0" borderId="129" xfId="0" applyFont="1" applyBorder="1" applyAlignment="1">
      <alignment vertical="center" wrapText="1"/>
    </xf>
    <xf numFmtId="0" fontId="32" fillId="0" borderId="74" xfId="0" applyFont="1" applyBorder="1" applyAlignment="1">
      <alignment vertical="center" wrapText="1"/>
    </xf>
    <xf numFmtId="0" fontId="29" fillId="0" borderId="67" xfId="0" applyFont="1" applyBorder="1" applyAlignment="1">
      <alignment horizontal="center" vertical="center"/>
    </xf>
    <xf numFmtId="0" fontId="29" fillId="0" borderId="147" xfId="0" applyFont="1" applyBorder="1" applyAlignment="1">
      <alignment vertical="center"/>
    </xf>
    <xf numFmtId="0" fontId="29" fillId="0" borderId="87" xfId="0" applyFont="1" applyBorder="1" applyAlignment="1">
      <alignment vertical="center"/>
    </xf>
    <xf numFmtId="0" fontId="43" fillId="0" borderId="72" xfId="0" applyFont="1" applyBorder="1" applyAlignment="1">
      <alignment horizontal="center" vertical="center"/>
    </xf>
    <xf numFmtId="0" fontId="29" fillId="0" borderId="114" xfId="0" applyFont="1" applyBorder="1" applyAlignment="1">
      <alignment horizontal="center" vertical="center"/>
    </xf>
    <xf numFmtId="0" fontId="21" fillId="0" borderId="44" xfId="0" applyFont="1" applyBorder="1" applyAlignment="1">
      <alignment vertical="top" wrapText="1"/>
    </xf>
    <xf numFmtId="0" fontId="33" fillId="0" borderId="0" xfId="0" applyFont="1" applyAlignment="1">
      <alignment wrapText="1"/>
    </xf>
    <xf numFmtId="0" fontId="108" fillId="0" borderId="67" xfId="0" applyFont="1" applyBorder="1" applyAlignment="1">
      <alignment vertical="center" wrapText="1"/>
    </xf>
    <xf numFmtId="0" fontId="19" fillId="0" borderId="67" xfId="0" applyFont="1" applyBorder="1" applyAlignment="1">
      <alignment horizontal="justify" vertical="top" wrapText="1"/>
    </xf>
    <xf numFmtId="0" fontId="7" fillId="0" borderId="44" xfId="0" applyFont="1" applyBorder="1" applyAlignment="1">
      <alignment horizontal="center"/>
    </xf>
    <xf numFmtId="1" fontId="70" fillId="0" borderId="44" xfId="0" applyNumberFormat="1" applyFont="1" applyBorder="1"/>
    <xf numFmtId="1" fontId="11" fillId="0" borderId="44" xfId="0" applyNumberFormat="1" applyFont="1" applyBorder="1"/>
    <xf numFmtId="165" fontId="70" fillId="0" borderId="73" xfId="0" applyNumberFormat="1" applyFont="1" applyBorder="1" applyAlignment="1">
      <alignment horizontal="center" vertical="center"/>
    </xf>
    <xf numFmtId="0" fontId="43" fillId="0" borderId="51" xfId="0" applyFont="1" applyBorder="1" applyAlignment="1">
      <alignment vertical="center"/>
    </xf>
    <xf numFmtId="0" fontId="5" fillId="0" borderId="56" xfId="0" applyFont="1" applyBorder="1" applyAlignment="1">
      <alignment horizontal="center" vertical="center"/>
    </xf>
    <xf numFmtId="0" fontId="41" fillId="0" borderId="74" xfId="0" applyFont="1" applyBorder="1"/>
    <xf numFmtId="0" fontId="19" fillId="0" borderId="67" xfId="0" applyFont="1" applyBorder="1" applyAlignment="1">
      <alignment horizontal="right" vertical="top" wrapText="1"/>
    </xf>
    <xf numFmtId="0" fontId="41" fillId="0" borderId="106" xfId="0" applyFont="1" applyBorder="1" applyAlignment="1">
      <alignment vertical="center"/>
    </xf>
    <xf numFmtId="165" fontId="31" fillId="0" borderId="148" xfId="0" applyNumberFormat="1" applyFont="1" applyBorder="1" applyAlignment="1">
      <alignment horizontal="right" vertical="center"/>
    </xf>
    <xf numFmtId="168" fontId="29" fillId="0" borderId="49" xfId="0" applyNumberFormat="1" applyFont="1" applyBorder="1" applyAlignment="1">
      <alignment horizontal="center" vertical="center"/>
    </xf>
    <xf numFmtId="168" fontId="29" fillId="0" borderId="148" xfId="0" applyNumberFormat="1" applyFont="1" applyBorder="1" applyAlignment="1">
      <alignment horizontal="center" vertical="center"/>
    </xf>
    <xf numFmtId="0" fontId="29" fillId="0" borderId="148" xfId="0" applyFont="1" applyBorder="1" applyAlignment="1">
      <alignment horizontal="center" vertical="center"/>
    </xf>
    <xf numFmtId="165" fontId="28" fillId="0" borderId="67" xfId="1" applyNumberFormat="1" applyFill="1" applyBorder="1" applyAlignment="1"/>
    <xf numFmtId="0" fontId="100" fillId="0" borderId="67" xfId="0" applyFont="1" applyBorder="1" applyAlignment="1">
      <alignment vertical="center" wrapText="1"/>
    </xf>
    <xf numFmtId="0" fontId="112" fillId="0" borderId="69" xfId="0" applyFont="1" applyBorder="1" applyAlignment="1">
      <alignment horizontal="center"/>
    </xf>
    <xf numFmtId="0" fontId="108" fillId="0" borderId="28" xfId="0" applyFont="1" applyBorder="1" applyAlignment="1">
      <alignment wrapText="1"/>
    </xf>
    <xf numFmtId="165" fontId="91" fillId="0" borderId="67" xfId="0" applyNumberFormat="1" applyFont="1" applyBorder="1" applyAlignment="1">
      <alignment horizontal="left" vertical="center"/>
    </xf>
    <xf numFmtId="0" fontId="28" fillId="0" borderId="67" xfId="1" applyBorder="1" applyAlignment="1">
      <alignment horizontal="center"/>
    </xf>
    <xf numFmtId="0" fontId="29" fillId="0" borderId="44" xfId="0" applyFont="1" applyBorder="1" applyAlignment="1">
      <alignment horizontal="right" vertical="center"/>
    </xf>
    <xf numFmtId="0" fontId="29" fillId="0" borderId="46" xfId="0" applyFont="1" applyBorder="1" applyAlignment="1">
      <alignment vertical="center"/>
    </xf>
    <xf numFmtId="0" fontId="54" fillId="0" borderId="44" xfId="0" applyFont="1" applyBorder="1" applyAlignment="1">
      <alignment horizontal="center" vertical="center"/>
    </xf>
    <xf numFmtId="0" fontId="32" fillId="0" borderId="44" xfId="0" applyFont="1" applyBorder="1" applyAlignment="1">
      <alignment vertical="center"/>
    </xf>
    <xf numFmtId="0" fontId="41" fillId="0" borderId="51" xfId="0" applyFont="1" applyBorder="1" applyAlignment="1">
      <alignment vertical="center"/>
    </xf>
    <xf numFmtId="0" fontId="30" fillId="0" borderId="51" xfId="0" applyFont="1" applyBorder="1" applyAlignment="1">
      <alignment vertical="center"/>
    </xf>
    <xf numFmtId="0" fontId="43" fillId="0" borderId="56" xfId="0" applyFont="1" applyBorder="1" applyAlignment="1">
      <alignment vertical="center"/>
    </xf>
    <xf numFmtId="0" fontId="29" fillId="0" borderId="79" xfId="0" applyFont="1" applyBorder="1" applyAlignment="1">
      <alignment horizontal="center" vertical="center"/>
    </xf>
    <xf numFmtId="165" fontId="32" fillId="0" borderId="67" xfId="0" applyNumberFormat="1" applyFont="1" applyBorder="1" applyAlignment="1">
      <alignment horizontal="center" vertical="center"/>
    </xf>
    <xf numFmtId="165" fontId="41" fillId="0" borderId="29" xfId="0" applyNumberFormat="1" applyFont="1" applyBorder="1" applyAlignment="1">
      <alignment horizontal="center" vertical="center"/>
    </xf>
    <xf numFmtId="0" fontId="29" fillId="0" borderId="127" xfId="0" applyFont="1" applyBorder="1" applyAlignment="1">
      <alignment horizontal="center" vertical="center"/>
    </xf>
    <xf numFmtId="0" fontId="33" fillId="0" borderId="74" xfId="0" applyFont="1" applyBorder="1"/>
    <xf numFmtId="165" fontId="28" fillId="0" borderId="44" xfId="1" applyNumberFormat="1" applyFill="1" applyBorder="1" applyAlignment="1"/>
    <xf numFmtId="0" fontId="88" fillId="0" borderId="67" xfId="0" applyFont="1" applyBorder="1" applyAlignment="1">
      <alignment vertical="top" wrapText="1"/>
    </xf>
    <xf numFmtId="0" fontId="29" fillId="0" borderId="79" xfId="0" applyFont="1" applyBorder="1" applyAlignment="1">
      <alignment vertical="center"/>
    </xf>
    <xf numFmtId="0" fontId="29" fillId="0" borderId="115" xfId="0" applyFont="1" applyBorder="1" applyAlignment="1">
      <alignment vertical="center"/>
    </xf>
    <xf numFmtId="0" fontId="29" fillId="0" borderId="144" xfId="0" applyFont="1" applyBorder="1" applyAlignment="1">
      <alignment vertical="center"/>
    </xf>
    <xf numFmtId="0" fontId="29" fillId="0" borderId="143" xfId="0" applyFont="1" applyBorder="1" applyAlignment="1">
      <alignment vertical="center"/>
    </xf>
    <xf numFmtId="0" fontId="0" fillId="0" borderId="67" xfId="0" applyBorder="1"/>
    <xf numFmtId="165" fontId="41" fillId="0" borderId="58" xfId="0" applyNumberFormat="1" applyFont="1" applyBorder="1" applyAlignment="1">
      <alignment horizontal="center" vertical="center"/>
    </xf>
    <xf numFmtId="0" fontId="29" fillId="0" borderId="103" xfId="0" applyFont="1" applyBorder="1" applyAlignment="1">
      <alignment horizontal="center" vertical="center"/>
    </xf>
    <xf numFmtId="0" fontId="8" fillId="0" borderId="44" xfId="0" applyFont="1" applyBorder="1" applyAlignment="1">
      <alignment horizontal="center" vertical="center"/>
    </xf>
    <xf numFmtId="0" fontId="29" fillId="0" borderId="124" xfId="0" applyFont="1" applyBorder="1" applyAlignment="1">
      <alignment horizontal="center" vertical="center"/>
    </xf>
    <xf numFmtId="0" fontId="9" fillId="0" borderId="44" xfId="0" applyFont="1" applyBorder="1" applyAlignment="1">
      <alignment vertical="top" wrapText="1"/>
    </xf>
    <xf numFmtId="0" fontId="29" fillId="0" borderId="137" xfId="0" applyFont="1" applyBorder="1" applyAlignment="1">
      <alignment horizontal="center" vertical="center"/>
    </xf>
    <xf numFmtId="0" fontId="41" fillId="0" borderId="39" xfId="0" applyFont="1" applyBorder="1" applyAlignment="1">
      <alignment horizontal="center" vertical="center"/>
    </xf>
    <xf numFmtId="0" fontId="33" fillId="0" borderId="67" xfId="0" applyFont="1" applyBorder="1" applyAlignment="1">
      <alignment horizontal="center"/>
    </xf>
    <xf numFmtId="165" fontId="70" fillId="0" borderId="72" xfId="0" applyNumberFormat="1" applyFont="1" applyBorder="1" applyAlignment="1">
      <alignment horizontal="right" vertical="center"/>
    </xf>
    <xf numFmtId="165" fontId="28" fillId="0" borderId="67" xfId="1" applyNumberFormat="1" applyFill="1" applyBorder="1" applyAlignment="1">
      <alignment vertical="center"/>
    </xf>
    <xf numFmtId="165" fontId="28" fillId="0" borderId="124" xfId="1" applyNumberFormat="1" applyFill="1" applyBorder="1" applyAlignment="1"/>
    <xf numFmtId="0" fontId="29" fillId="0" borderId="110" xfId="0" applyFont="1" applyBorder="1" applyAlignment="1">
      <alignment horizontal="center" vertical="center"/>
    </xf>
    <xf numFmtId="0" fontId="29" fillId="0" borderId="143" xfId="0" applyFont="1" applyBorder="1" applyAlignment="1">
      <alignment horizontal="center" vertical="center"/>
    </xf>
    <xf numFmtId="166" fontId="44" fillId="0" borderId="44" xfId="0" applyNumberFormat="1" applyFont="1" applyBorder="1" applyAlignment="1">
      <alignment horizontal="center" vertical="center"/>
    </xf>
    <xf numFmtId="0" fontId="29" fillId="0" borderId="39" xfId="0" applyFont="1" applyBorder="1" applyAlignment="1">
      <alignment horizontal="left" vertical="center"/>
    </xf>
    <xf numFmtId="166" fontId="44" fillId="0" borderId="51" xfId="0" applyNumberFormat="1" applyFont="1" applyBorder="1" applyAlignment="1">
      <alignment horizontal="center" vertical="center"/>
    </xf>
    <xf numFmtId="0" fontId="57" fillId="0" borderId="121" xfId="0" applyFont="1" applyBorder="1" applyAlignment="1">
      <alignment horizontal="center" vertical="center"/>
    </xf>
    <xf numFmtId="165" fontId="57" fillId="0" borderId="73" xfId="0" applyNumberFormat="1" applyFont="1" applyBorder="1" applyAlignment="1">
      <alignment horizontal="right" vertical="center"/>
    </xf>
    <xf numFmtId="0" fontId="20" fillId="0" borderId="74" xfId="0" applyFont="1" applyBorder="1" applyAlignment="1">
      <alignment vertical="center"/>
    </xf>
    <xf numFmtId="0" fontId="5" fillId="0" borderId="74" xfId="0" applyFont="1" applyBorder="1"/>
    <xf numFmtId="0" fontId="5" fillId="0" borderId="72" xfId="0" applyFont="1" applyBorder="1" applyAlignment="1">
      <alignment horizontal="center" vertical="center"/>
    </xf>
    <xf numFmtId="0" fontId="5" fillId="0" borderId="127" xfId="0" applyFont="1" applyBorder="1" applyAlignment="1">
      <alignment horizontal="center" vertical="center"/>
    </xf>
    <xf numFmtId="166" fontId="44" fillId="0" borderId="67" xfId="0" applyNumberFormat="1" applyFont="1" applyBorder="1" applyAlignment="1">
      <alignment horizontal="center" vertical="center"/>
    </xf>
    <xf numFmtId="0" fontId="5" fillId="0" borderId="73" xfId="0" applyFont="1" applyBorder="1" applyAlignment="1">
      <alignment horizontal="center" vertical="center"/>
    </xf>
    <xf numFmtId="0" fontId="5" fillId="0" borderId="74" xfId="0" applyFont="1" applyBorder="1" applyAlignment="1">
      <alignment vertical="center"/>
    </xf>
    <xf numFmtId="165" fontId="22" fillId="0" borderId="67" xfId="0" applyNumberFormat="1" applyFont="1" applyBorder="1" applyAlignment="1">
      <alignment horizontal="right" vertical="center"/>
    </xf>
    <xf numFmtId="0" fontId="70" fillId="0" borderId="121" xfId="0" applyFont="1" applyBorder="1" applyAlignment="1">
      <alignment horizontal="center" vertical="center"/>
    </xf>
    <xf numFmtId="0" fontId="72" fillId="0" borderId="44" xfId="0" applyFont="1" applyBorder="1"/>
    <xf numFmtId="0" fontId="43" fillId="0" borderId="30" xfId="0" applyFont="1" applyBorder="1" applyAlignment="1">
      <alignment horizontal="center" vertical="center"/>
    </xf>
    <xf numFmtId="165" fontId="70" fillId="0" borderId="51" xfId="0" applyNumberFormat="1" applyFont="1" applyBorder="1" applyAlignment="1">
      <alignment horizontal="right" vertical="center"/>
    </xf>
    <xf numFmtId="165" fontId="70" fillId="0" borderId="56" xfId="0" applyNumberFormat="1" applyFont="1" applyBorder="1" applyAlignment="1">
      <alignment horizontal="right" vertical="center"/>
    </xf>
    <xf numFmtId="165" fontId="41" fillId="0" borderId="67" xfId="0" applyNumberFormat="1" applyFont="1" applyBorder="1" applyAlignment="1">
      <alignment horizontal="center" vertical="center"/>
    </xf>
    <xf numFmtId="0" fontId="28" fillId="0" borderId="67" xfId="1" applyFill="1" applyBorder="1" applyAlignment="1"/>
    <xf numFmtId="0" fontId="43" fillId="0" borderId="127" xfId="0" applyFont="1" applyBorder="1" applyAlignment="1">
      <alignment vertical="center"/>
    </xf>
    <xf numFmtId="0" fontId="29" fillId="0" borderId="101" xfId="0" applyFont="1" applyBorder="1" applyAlignment="1">
      <alignment vertical="center"/>
    </xf>
    <xf numFmtId="0" fontId="29" fillId="0" borderId="92" xfId="0" applyFont="1" applyBorder="1" applyAlignment="1">
      <alignment horizontal="center" vertical="center"/>
    </xf>
    <xf numFmtId="0" fontId="41" fillId="0" borderId="39" xfId="0" applyFont="1" applyBorder="1" applyAlignment="1">
      <alignment horizontal="center" vertical="center" wrapText="1"/>
    </xf>
    <xf numFmtId="0" fontId="41" fillId="0" borderId="51" xfId="0" applyFont="1" applyBorder="1" applyAlignment="1">
      <alignment horizontal="center" vertical="center" wrapText="1"/>
    </xf>
    <xf numFmtId="0" fontId="29" fillId="0" borderId="153" xfId="0" applyFont="1" applyBorder="1" applyAlignment="1">
      <alignment vertical="center"/>
    </xf>
    <xf numFmtId="0" fontId="29" fillId="0" borderId="155" xfId="0" applyFont="1" applyBorder="1" applyAlignment="1">
      <alignment vertical="center"/>
    </xf>
    <xf numFmtId="0" fontId="33" fillId="0" borderId="56" xfId="0" applyFont="1" applyBorder="1" applyAlignment="1">
      <alignment wrapText="1"/>
    </xf>
    <xf numFmtId="0" fontId="41" fillId="0" borderId="58" xfId="0" applyFont="1" applyBorder="1" applyAlignment="1">
      <alignment vertical="center" wrapText="1"/>
    </xf>
    <xf numFmtId="0" fontId="50" fillId="0" borderId="74" xfId="0" applyFont="1" applyBorder="1"/>
    <xf numFmtId="0" fontId="41" fillId="0" borderId="124" xfId="0" applyFont="1" applyBorder="1" applyAlignment="1">
      <alignment horizontal="center" vertical="center"/>
    </xf>
    <xf numFmtId="0" fontId="8" fillId="0" borderId="69" xfId="0" applyFont="1" applyBorder="1" applyAlignment="1">
      <alignment horizontal="center"/>
    </xf>
    <xf numFmtId="0" fontId="31" fillId="0" borderId="44" xfId="0" applyFont="1" applyBorder="1"/>
    <xf numFmtId="0" fontId="9" fillId="0" borderId="67" xfId="0" applyFont="1" applyBorder="1" applyAlignment="1">
      <alignment vertical="center"/>
    </xf>
    <xf numFmtId="0" fontId="20" fillId="0" borderId="67" xfId="0" applyFont="1" applyBorder="1" applyAlignment="1">
      <alignment vertical="center"/>
    </xf>
    <xf numFmtId="165" fontId="32" fillId="0" borderId="156" xfId="0" applyNumberFormat="1" applyFont="1" applyBorder="1" applyAlignment="1">
      <alignment horizontal="right" vertical="center"/>
    </xf>
    <xf numFmtId="0" fontId="43" fillId="0" borderId="151" xfId="0" applyFont="1" applyBorder="1" applyAlignment="1">
      <alignment vertical="center"/>
    </xf>
    <xf numFmtId="165" fontId="32" fillId="0" borderId="157" xfId="0" applyNumberFormat="1" applyFont="1" applyBorder="1" applyAlignment="1">
      <alignment horizontal="right" vertical="center"/>
    </xf>
    <xf numFmtId="0" fontId="39" fillId="0" borderId="56" xfId="0" applyFont="1" applyBorder="1" applyAlignment="1">
      <alignment horizontal="center"/>
    </xf>
    <xf numFmtId="0" fontId="9" fillId="0" borderId="72" xfId="0" applyFont="1" applyBorder="1" applyAlignment="1">
      <alignment horizontal="center" vertical="center"/>
    </xf>
    <xf numFmtId="0" fontId="10" fillId="0" borderId="74" xfId="0" applyFont="1" applyBorder="1" applyAlignment="1">
      <alignment vertical="center"/>
    </xf>
    <xf numFmtId="0" fontId="3" fillId="0" borderId="7" xfId="0" applyFont="1" applyBorder="1" applyAlignment="1">
      <alignment horizontal="left" vertical="center"/>
    </xf>
    <xf numFmtId="0" fontId="9" fillId="0" borderId="7" xfId="0" applyFont="1" applyBorder="1" applyAlignment="1">
      <alignment horizontal="center" vertical="center"/>
    </xf>
    <xf numFmtId="165" fontId="3" fillId="0" borderId="73" xfId="0" applyNumberFormat="1" applyFont="1" applyBorder="1" applyAlignment="1">
      <alignment horizontal="right" vertical="center"/>
    </xf>
    <xf numFmtId="0" fontId="9" fillId="0" borderId="49" xfId="0" applyFont="1" applyBorder="1" applyAlignment="1">
      <alignment horizontal="left" vertical="center"/>
    </xf>
    <xf numFmtId="0" fontId="5" fillId="0" borderId="49" xfId="0" applyFont="1" applyBorder="1" applyAlignment="1">
      <alignment horizontal="left" vertical="center"/>
    </xf>
    <xf numFmtId="0" fontId="9" fillId="0" borderId="113" xfId="0" applyFont="1" applyBorder="1" applyAlignment="1">
      <alignment horizontal="center"/>
    </xf>
    <xf numFmtId="0" fontId="117" fillId="0" borderId="67" xfId="10" applyFont="1" applyBorder="1"/>
    <xf numFmtId="0" fontId="9" fillId="0" borderId="106" xfId="0" applyFont="1" applyBorder="1" applyAlignment="1">
      <alignment vertical="center"/>
    </xf>
    <xf numFmtId="0" fontId="9" fillId="0" borderId="114" xfId="0" applyFont="1" applyBorder="1" applyAlignment="1">
      <alignment vertical="center"/>
    </xf>
    <xf numFmtId="0" fontId="9" fillId="0" borderId="124" xfId="0" applyFont="1" applyBorder="1" applyAlignment="1">
      <alignment vertical="center"/>
    </xf>
    <xf numFmtId="0" fontId="9" fillId="0" borderId="75" xfId="0" applyFont="1" applyBorder="1" applyAlignment="1">
      <alignment vertical="center"/>
    </xf>
    <xf numFmtId="0" fontId="29" fillId="0" borderId="30" xfId="0" applyFont="1" applyBorder="1" applyAlignment="1">
      <alignment horizontal="left" vertical="center"/>
    </xf>
    <xf numFmtId="0" fontId="29" fillId="0" borderId="58" xfId="0" applyFont="1" applyBorder="1" applyAlignment="1">
      <alignment horizontal="left" vertical="center"/>
    </xf>
    <xf numFmtId="0" fontId="29" fillId="0" borderId="67" xfId="0" applyFont="1" applyBorder="1" applyAlignment="1">
      <alignment horizontal="left" vertical="center"/>
    </xf>
    <xf numFmtId="0" fontId="29" fillId="0" borderId="79" xfId="0" applyFont="1" applyBorder="1" applyAlignment="1">
      <alignment horizontal="left" vertical="center"/>
    </xf>
    <xf numFmtId="0" fontId="41" fillId="0" borderId="114" xfId="0" applyFont="1" applyBorder="1" applyAlignment="1">
      <alignment horizontal="center" vertical="center"/>
    </xf>
    <xf numFmtId="1" fontId="41" fillId="0" borderId="44" xfId="0" applyNumberFormat="1" applyFont="1" applyBorder="1"/>
    <xf numFmtId="1" fontId="41" fillId="0" borderId="74" xfId="0" applyNumberFormat="1" applyFont="1" applyBorder="1"/>
    <xf numFmtId="0" fontId="29" fillId="0" borderId="89" xfId="0" applyFont="1" applyBorder="1" applyAlignment="1">
      <alignment vertical="center"/>
    </xf>
    <xf numFmtId="0" fontId="29" fillId="0" borderId="136" xfId="0" applyFont="1" applyBorder="1" applyAlignment="1">
      <alignment horizontal="center" vertical="center"/>
    </xf>
    <xf numFmtId="168" fontId="29" fillId="0" borderId="51" xfId="0" applyNumberFormat="1" applyFont="1" applyBorder="1" applyAlignment="1">
      <alignment horizontal="center" vertical="center"/>
    </xf>
    <xf numFmtId="0" fontId="43" fillId="0" borderId="44" xfId="0" applyFont="1" applyBorder="1" applyAlignment="1">
      <alignment horizontal="center" vertical="center"/>
    </xf>
    <xf numFmtId="165" fontId="55" fillId="0" borderId="73" xfId="0" applyNumberFormat="1" applyFont="1" applyBorder="1" applyAlignment="1">
      <alignment horizontal="right" vertical="center"/>
    </xf>
    <xf numFmtId="165" fontId="28" fillId="0" borderId="66" xfId="1" applyNumberFormat="1" applyFill="1" applyBorder="1" applyAlignment="1">
      <alignment horizontal="center" vertical="center"/>
    </xf>
    <xf numFmtId="165" fontId="28" fillId="0" borderId="124" xfId="1" applyNumberFormat="1" applyFill="1" applyBorder="1" applyAlignment="1">
      <alignment vertical="center"/>
    </xf>
    <xf numFmtId="0" fontId="29" fillId="0" borderId="117" xfId="0" applyFont="1" applyBorder="1" applyAlignment="1">
      <alignment vertical="center"/>
    </xf>
    <xf numFmtId="0" fontId="29" fillId="0" borderId="136" xfId="0" applyFont="1" applyBorder="1" applyAlignment="1">
      <alignment vertical="center"/>
    </xf>
    <xf numFmtId="165" fontId="28" fillId="0" borderId="133" xfId="1" applyNumberFormat="1" applyFill="1" applyBorder="1" applyAlignment="1">
      <alignment horizontal="center" vertical="center"/>
    </xf>
    <xf numFmtId="165" fontId="29" fillId="0" borderId="67" xfId="0" applyNumberFormat="1" applyFont="1" applyBorder="1" applyAlignment="1">
      <alignment vertical="center" wrapText="1"/>
    </xf>
    <xf numFmtId="0" fontId="29" fillId="0" borderId="135" xfId="0" applyFont="1" applyBorder="1" applyAlignment="1">
      <alignment vertical="center"/>
    </xf>
    <xf numFmtId="0" fontId="29" fillId="0" borderId="37" xfId="0" applyFont="1" applyBorder="1" applyAlignment="1">
      <alignment horizontal="center" vertical="center" wrapText="1"/>
    </xf>
    <xf numFmtId="2" fontId="29" fillId="0" borderId="5" xfId="0" applyNumberFormat="1" applyFont="1" applyBorder="1" applyAlignment="1">
      <alignment horizontal="center" vertical="center"/>
    </xf>
    <xf numFmtId="169" fontId="29" fillId="0" borderId="5" xfId="0" applyNumberFormat="1" applyFont="1" applyBorder="1" applyAlignment="1">
      <alignment horizontal="center" vertical="center"/>
    </xf>
    <xf numFmtId="0" fontId="22" fillId="0" borderId="90" xfId="0" applyFont="1" applyBorder="1" applyAlignment="1">
      <alignment horizontal="right" vertical="top" wrapText="1"/>
    </xf>
    <xf numFmtId="0" fontId="32" fillId="0" borderId="111" xfId="0" applyFont="1" applyBorder="1" applyAlignment="1">
      <alignment vertical="center"/>
    </xf>
    <xf numFmtId="0" fontId="32" fillId="0" borderId="109" xfId="0" applyFont="1" applyBorder="1" applyAlignment="1">
      <alignment vertical="center"/>
    </xf>
    <xf numFmtId="165" fontId="32" fillId="0" borderId="73" xfId="0" applyNumberFormat="1" applyFont="1" applyBorder="1" applyAlignment="1">
      <alignment vertical="center"/>
    </xf>
    <xf numFmtId="0" fontId="32" fillId="0" borderId="73" xfId="0" applyFont="1" applyBorder="1" applyAlignment="1">
      <alignment horizontal="center" vertical="top" wrapText="1"/>
    </xf>
    <xf numFmtId="0" fontId="32" fillId="0" borderId="97" xfId="0" applyFont="1" applyBorder="1" applyAlignment="1">
      <alignment horizontal="center" vertical="top" wrapText="1"/>
    </xf>
    <xf numFmtId="165" fontId="32" fillId="6" borderId="73" xfId="0" applyNumberFormat="1" applyFont="1" applyFill="1" applyBorder="1" applyAlignment="1">
      <alignment horizontal="center" vertical="center"/>
    </xf>
    <xf numFmtId="165" fontId="32" fillId="6" borderId="97" xfId="0" applyNumberFormat="1" applyFont="1" applyFill="1" applyBorder="1" applyAlignment="1">
      <alignment horizontal="center" vertical="center"/>
    </xf>
    <xf numFmtId="165" fontId="18" fillId="0" borderId="44" xfId="0" applyNumberFormat="1" applyFont="1" applyBorder="1" applyAlignment="1">
      <alignment horizontal="right" vertical="center"/>
    </xf>
    <xf numFmtId="0" fontId="9" fillId="0" borderId="44" xfId="0" applyFont="1" applyBorder="1" applyAlignment="1">
      <alignment horizontal="left" vertical="top" wrapText="1"/>
    </xf>
    <xf numFmtId="0" fontId="32" fillId="0" borderId="44" xfId="0" applyFont="1" applyBorder="1" applyAlignment="1">
      <alignment horizontal="left" vertical="top" wrapText="1"/>
    </xf>
    <xf numFmtId="0" fontId="9" fillId="0" borderId="67" xfId="0" applyFont="1" applyBorder="1" applyAlignment="1">
      <alignment horizontal="left" vertical="top" wrapText="1"/>
    </xf>
    <xf numFmtId="165" fontId="3" fillId="0" borderId="67" xfId="0" applyNumberFormat="1" applyFont="1" applyBorder="1" applyAlignment="1">
      <alignment horizontal="center" vertical="center"/>
    </xf>
    <xf numFmtId="0" fontId="10" fillId="0" borderId="67" xfId="0" applyFont="1" applyBorder="1"/>
    <xf numFmtId="0" fontId="9" fillId="0" borderId="124" xfId="0" applyFont="1" applyBorder="1"/>
    <xf numFmtId="165" fontId="32" fillId="0" borderId="56" xfId="0" applyNumberFormat="1" applyFont="1" applyBorder="1" applyAlignment="1">
      <alignment vertical="center"/>
    </xf>
    <xf numFmtId="0" fontId="29" fillId="0" borderId="61" xfId="0" applyFont="1" applyBorder="1" applyAlignment="1">
      <alignment vertical="center"/>
    </xf>
    <xf numFmtId="49" fontId="80" fillId="0" borderId="44" xfId="0" applyNumberFormat="1" applyFont="1" applyBorder="1" applyAlignment="1">
      <alignment horizontal="right" vertical="top" wrapText="1"/>
    </xf>
    <xf numFmtId="0" fontId="68" fillId="0" borderId="44" xfId="0" applyFont="1" applyBorder="1" applyAlignment="1">
      <alignment horizontal="left"/>
    </xf>
    <xf numFmtId="0" fontId="110" fillId="0" borderId="44" xfId="0" applyFont="1" applyBorder="1"/>
    <xf numFmtId="0" fontId="110" fillId="0" borderId="44" xfId="0" applyFont="1" applyBorder="1" applyAlignment="1">
      <alignment horizontal="left"/>
    </xf>
    <xf numFmtId="0" fontId="111" fillId="0" borderId="44" xfId="0" applyFont="1" applyBorder="1"/>
    <xf numFmtId="0" fontId="111" fillId="0" borderId="0" xfId="0" applyFont="1"/>
    <xf numFmtId="0" fontId="29" fillId="0" borderId="115" xfId="0" applyFont="1" applyBorder="1" applyAlignment="1">
      <alignment horizontal="left" vertical="center"/>
    </xf>
    <xf numFmtId="168" fontId="40" fillId="0" borderId="30" xfId="0" applyNumberFormat="1" applyFont="1" applyBorder="1" applyAlignment="1">
      <alignment horizontal="center" vertical="center"/>
    </xf>
    <xf numFmtId="0" fontId="29" fillId="0" borderId="146" xfId="0" applyFont="1" applyBorder="1" applyAlignment="1">
      <alignment horizontal="center" vertical="center"/>
    </xf>
    <xf numFmtId="0" fontId="22" fillId="0" borderId="67" xfId="0" applyFont="1" applyBorder="1" applyAlignment="1">
      <alignment vertical="top" wrapText="1"/>
    </xf>
    <xf numFmtId="0" fontId="30" fillId="0" borderId="74" xfId="0" applyFont="1" applyBorder="1" applyAlignment="1">
      <alignment horizontal="center" vertical="center"/>
    </xf>
    <xf numFmtId="0" fontId="0" fillId="0" borderId="44" xfId="0" applyBorder="1" applyAlignment="1">
      <alignment horizontal="justify"/>
    </xf>
    <xf numFmtId="0" fontId="33" fillId="0" borderId="44" xfId="0" applyFont="1" applyBorder="1" applyAlignment="1">
      <alignment horizontal="center"/>
    </xf>
    <xf numFmtId="168" fontId="40" fillId="0" borderId="51" xfId="0" applyNumberFormat="1" applyFont="1" applyBorder="1" applyAlignment="1">
      <alignment horizontal="center" vertical="center"/>
    </xf>
    <xf numFmtId="165" fontId="32" fillId="0" borderId="74" xfId="0" applyNumberFormat="1" applyFont="1" applyBorder="1" applyAlignment="1">
      <alignment horizontal="right" vertical="center"/>
    </xf>
    <xf numFmtId="0" fontId="66" fillId="0" borderId="44" xfId="0" applyFont="1" applyBorder="1" applyAlignment="1">
      <alignment vertical="top" wrapText="1"/>
    </xf>
    <xf numFmtId="0" fontId="91" fillId="0" borderId="44" xfId="0" applyFont="1" applyBorder="1" applyAlignment="1">
      <alignment vertical="top" wrapText="1"/>
    </xf>
    <xf numFmtId="0" fontId="111" fillId="0" borderId="0" xfId="1" applyFont="1" applyFill="1" applyAlignment="1">
      <alignment horizontal="left"/>
    </xf>
    <xf numFmtId="0" fontId="5" fillId="0" borderId="28" xfId="0" applyFont="1" applyBorder="1"/>
    <xf numFmtId="165" fontId="32" fillId="0" borderId="95" xfId="0" applyNumberFormat="1" applyFont="1" applyBorder="1" applyAlignment="1">
      <alignment horizontal="right" vertical="center"/>
    </xf>
    <xf numFmtId="0" fontId="22" fillId="0" borderId="28" xfId="0" applyFont="1" applyBorder="1" applyAlignment="1">
      <alignment vertical="top" wrapText="1"/>
    </xf>
    <xf numFmtId="0" fontId="9" fillId="0" borderId="56" xfId="0" applyFont="1" applyBorder="1"/>
    <xf numFmtId="0" fontId="111" fillId="0" borderId="0" xfId="1" applyFont="1" applyFill="1" applyAlignment="1"/>
    <xf numFmtId="0" fontId="28" fillId="0" borderId="0" xfId="1"/>
    <xf numFmtId="0" fontId="28" fillId="0" borderId="0" xfId="1" applyFill="1"/>
    <xf numFmtId="168" fontId="29" fillId="0" borderId="56" xfId="0" applyNumberFormat="1" applyFont="1" applyBorder="1" applyAlignment="1">
      <alignment horizontal="center" vertical="center"/>
    </xf>
    <xf numFmtId="0" fontId="87" fillId="0" borderId="67" xfId="0" applyFont="1" applyBorder="1" applyAlignment="1">
      <alignment vertical="center" wrapText="1"/>
    </xf>
    <xf numFmtId="0" fontId="87" fillId="0" borderId="44" xfId="0" applyFont="1" applyBorder="1" applyAlignment="1">
      <alignment vertical="center" wrapText="1"/>
    </xf>
    <xf numFmtId="0" fontId="40" fillId="0" borderId="79" xfId="0" applyFont="1" applyBorder="1" applyAlignment="1">
      <alignment horizontal="center"/>
    </xf>
    <xf numFmtId="0" fontId="70" fillId="0" borderId="53" xfId="0" applyFont="1" applyBorder="1" applyAlignment="1">
      <alignment horizontal="center" vertical="center"/>
    </xf>
    <xf numFmtId="0" fontId="41" fillId="0" borderId="44" xfId="0" applyFont="1" applyBorder="1" applyAlignment="1">
      <alignment horizontal="center" vertical="center"/>
    </xf>
    <xf numFmtId="165" fontId="43" fillId="0" borderId="67" xfId="0" applyNumberFormat="1" applyFont="1" applyBorder="1" applyAlignment="1">
      <alignment vertical="center"/>
    </xf>
    <xf numFmtId="0" fontId="110" fillId="0" borderId="141" xfId="0" applyFont="1" applyBorder="1"/>
    <xf numFmtId="0" fontId="110" fillId="0" borderId="121" xfId="0" applyFont="1" applyBorder="1"/>
    <xf numFmtId="0" fontId="29" fillId="0" borderId="109" xfId="0" applyFont="1" applyBorder="1" applyAlignment="1">
      <alignment horizontal="center" vertical="center"/>
    </xf>
    <xf numFmtId="165" fontId="32" fillId="0" borderId="38" xfId="0" applyNumberFormat="1" applyFont="1" applyBorder="1" applyAlignment="1">
      <alignment vertical="center"/>
    </xf>
    <xf numFmtId="0" fontId="34" fillId="0" borderId="15" xfId="0" applyFont="1" applyBorder="1" applyAlignment="1">
      <alignment horizontal="center"/>
    </xf>
    <xf numFmtId="0" fontId="40" fillId="0" borderId="69" xfId="0" applyFont="1" applyBorder="1"/>
    <xf numFmtId="165" fontId="41" fillId="6" borderId="44" xfId="0" applyNumberFormat="1" applyFont="1" applyFill="1" applyBorder="1" applyAlignment="1">
      <alignment vertical="center"/>
    </xf>
    <xf numFmtId="0" fontId="8" fillId="0" borderId="104" xfId="0" applyFont="1" applyBorder="1" applyAlignment="1">
      <alignment horizontal="center" vertical="center"/>
    </xf>
    <xf numFmtId="0" fontId="43" fillId="0" borderId="79" xfId="0" applyFont="1" applyBorder="1" applyAlignment="1">
      <alignment horizontal="center" vertical="center"/>
    </xf>
    <xf numFmtId="165" fontId="28" fillId="0" borderId="67" xfId="1" applyNumberFormat="1" applyFill="1" applyBorder="1" applyAlignment="1">
      <alignment horizontal="center"/>
    </xf>
    <xf numFmtId="0" fontId="29" fillId="0" borderId="28" xfId="0" applyFont="1" applyBorder="1" applyAlignment="1">
      <alignment vertical="center"/>
    </xf>
    <xf numFmtId="0" fontId="5" fillId="0" borderId="68" xfId="0" applyFont="1" applyBorder="1"/>
    <xf numFmtId="0" fontId="28" fillId="0" borderId="69" xfId="1" applyBorder="1" applyAlignment="1">
      <alignment horizontal="center"/>
    </xf>
    <xf numFmtId="0" fontId="22" fillId="0" borderId="69" xfId="0" applyFont="1" applyBorder="1" applyAlignment="1">
      <alignment horizontal="right" vertical="center" wrapText="1"/>
    </xf>
    <xf numFmtId="165" fontId="32" fillId="0" borderId="69" xfId="0" applyNumberFormat="1" applyFont="1" applyBorder="1" applyAlignment="1">
      <alignment horizontal="center" vertical="center"/>
    </xf>
    <xf numFmtId="0" fontId="41" fillId="0" borderId="69" xfId="0" applyFont="1" applyBorder="1" applyAlignment="1">
      <alignment vertical="center"/>
    </xf>
    <xf numFmtId="0" fontId="29" fillId="0" borderId="69" xfId="0" applyFont="1" applyBorder="1" applyAlignment="1">
      <alignment horizontal="left" vertical="center"/>
    </xf>
    <xf numFmtId="0" fontId="29" fillId="0" borderId="129" xfId="0" applyFont="1" applyBorder="1" applyAlignment="1">
      <alignment horizontal="center" vertical="center"/>
    </xf>
    <xf numFmtId="165" fontId="40" fillId="0" borderId="58" xfId="0" applyNumberFormat="1" applyFont="1" applyBorder="1" applyAlignment="1">
      <alignment horizontal="center" vertical="center"/>
    </xf>
    <xf numFmtId="0" fontId="29" fillId="0" borderId="67" xfId="0" applyFont="1" applyBorder="1" applyAlignment="1">
      <alignment horizontal="right" vertical="center"/>
    </xf>
    <xf numFmtId="0" fontId="40" fillId="0" borderId="74" xfId="0" applyFont="1" applyBorder="1" applyAlignment="1">
      <alignment horizontal="center" vertical="center"/>
    </xf>
    <xf numFmtId="165" fontId="32" fillId="0" borderId="67" xfId="0" applyNumberFormat="1" applyFont="1" applyBorder="1" applyAlignment="1">
      <alignment vertical="center"/>
    </xf>
    <xf numFmtId="0" fontId="29" fillId="0" borderId="44" xfId="0" applyFont="1" applyBorder="1" applyAlignment="1">
      <alignment horizontal="left"/>
    </xf>
    <xf numFmtId="0" fontId="68" fillId="0" borderId="44" xfId="0" applyFont="1" applyBorder="1" applyAlignment="1">
      <alignment horizontal="center"/>
    </xf>
    <xf numFmtId="0" fontId="40" fillId="0" borderId="51" xfId="0" applyFont="1" applyBorder="1" applyAlignment="1">
      <alignment horizontal="left" vertical="center"/>
    </xf>
    <xf numFmtId="0" fontId="40" fillId="0" borderId="38" xfId="0" applyFont="1" applyBorder="1"/>
    <xf numFmtId="0" fontId="43" fillId="0" borderId="38" xfId="0" applyFont="1" applyBorder="1" applyAlignment="1">
      <alignment horizontal="center" vertical="center"/>
    </xf>
    <xf numFmtId="0" fontId="29" fillId="0" borderId="30" xfId="0" applyFont="1" applyBorder="1" applyAlignment="1">
      <alignment horizontal="center" vertical="center"/>
    </xf>
    <xf numFmtId="0" fontId="8" fillId="0" borderId="104" xfId="0" applyFont="1" applyBorder="1" applyAlignment="1">
      <alignment horizontal="left" vertical="center"/>
    </xf>
    <xf numFmtId="0" fontId="33" fillId="0" borderId="74" xfId="0" applyFont="1" applyBorder="1" applyAlignment="1">
      <alignment horizontal="center"/>
    </xf>
    <xf numFmtId="0" fontId="43" fillId="0" borderId="127" xfId="0" applyFont="1" applyBorder="1" applyAlignment="1">
      <alignment horizontal="center" vertical="center"/>
    </xf>
    <xf numFmtId="165" fontId="29" fillId="0" borderId="44" xfId="0" applyNumberFormat="1" applyFont="1" applyBorder="1" applyAlignment="1">
      <alignment horizontal="center" vertical="center"/>
    </xf>
    <xf numFmtId="0" fontId="29" fillId="0" borderId="99" xfId="0" applyFont="1" applyBorder="1" applyAlignment="1">
      <alignment horizontal="center" vertical="center"/>
    </xf>
    <xf numFmtId="0" fontId="35" fillId="0" borderId="44" xfId="0" applyFont="1" applyBorder="1" applyAlignment="1">
      <alignment vertical="top" wrapText="1"/>
    </xf>
    <xf numFmtId="0" fontId="41" fillId="0" borderId="58" xfId="0" applyFont="1" applyBorder="1" applyAlignment="1">
      <alignment horizontal="center" vertical="center"/>
    </xf>
    <xf numFmtId="0" fontId="5" fillId="0" borderId="124" xfId="0" applyFont="1" applyBorder="1" applyAlignment="1">
      <alignment horizontal="center" vertical="center"/>
    </xf>
    <xf numFmtId="0" fontId="40" fillId="0" borderId="44" xfId="0" applyFont="1" applyBorder="1" applyAlignment="1">
      <alignment horizontal="center" vertical="center"/>
    </xf>
    <xf numFmtId="0" fontId="40" fillId="0" borderId="67" xfId="0" applyFont="1" applyBorder="1" applyAlignment="1">
      <alignment vertical="center"/>
    </xf>
    <xf numFmtId="0" fontId="40" fillId="0" borderId="67" xfId="0" applyFont="1" applyBorder="1" applyAlignment="1">
      <alignment horizontal="center" vertical="center"/>
    </xf>
    <xf numFmtId="0" fontId="40" fillId="0" borderId="124" xfId="0" applyFont="1" applyBorder="1" applyAlignment="1">
      <alignment horizontal="center" vertical="center"/>
    </xf>
    <xf numFmtId="165" fontId="32" fillId="0" borderId="136" xfId="0" applyNumberFormat="1" applyFont="1" applyBorder="1" applyAlignment="1">
      <alignment horizontal="center" vertical="center"/>
    </xf>
    <xf numFmtId="0" fontId="9" fillId="0" borderId="124" xfId="0" applyFont="1" applyBorder="1" applyAlignment="1">
      <alignment horizontal="center" vertical="center"/>
    </xf>
    <xf numFmtId="165" fontId="29" fillId="0" borderId="44" xfId="0" applyNumberFormat="1" applyFont="1" applyBorder="1" applyAlignment="1">
      <alignment vertical="center" wrapText="1"/>
    </xf>
    <xf numFmtId="0" fontId="39" fillId="0" borderId="67" xfId="0" applyFont="1" applyBorder="1" applyAlignment="1">
      <alignment vertical="top" wrapText="1"/>
    </xf>
    <xf numFmtId="0" fontId="33" fillId="0" borderId="56" xfId="0" applyFont="1" applyBorder="1" applyAlignment="1">
      <alignment horizontal="center"/>
    </xf>
    <xf numFmtId="165" fontId="41" fillId="6" borderId="79" xfId="0" applyNumberFormat="1" applyFont="1" applyFill="1" applyBorder="1" applyAlignment="1">
      <alignment horizontal="center" vertical="center"/>
    </xf>
    <xf numFmtId="0" fontId="96" fillId="0" borderId="95" xfId="0" applyFont="1" applyBorder="1" applyAlignment="1">
      <alignment horizontal="center" vertical="center"/>
    </xf>
    <xf numFmtId="0" fontId="96" fillId="0" borderId="51" xfId="0" applyFont="1" applyBorder="1" applyAlignment="1">
      <alignment horizontal="center" vertical="center"/>
    </xf>
    <xf numFmtId="0" fontId="96" fillId="0" borderId="51" xfId="0" applyFont="1" applyBorder="1" applyAlignment="1">
      <alignment vertical="center"/>
    </xf>
    <xf numFmtId="0" fontId="29" fillId="0" borderId="130" xfId="0" applyFont="1" applyBorder="1" applyAlignment="1">
      <alignment horizontal="center" vertical="center"/>
    </xf>
    <xf numFmtId="0" fontId="41" fillId="0" borderId="115" xfId="0" applyFont="1" applyBorder="1"/>
    <xf numFmtId="165" fontId="41" fillId="0" borderId="115" xfId="0" applyNumberFormat="1" applyFont="1" applyBorder="1" applyAlignment="1">
      <alignment horizontal="center" vertical="center"/>
    </xf>
    <xf numFmtId="165" fontId="41" fillId="0" borderId="115" xfId="0" applyNumberFormat="1" applyFont="1" applyBorder="1" applyAlignment="1">
      <alignment vertical="center"/>
    </xf>
    <xf numFmtId="165" fontId="41" fillId="0" borderId="89" xfId="0" applyNumberFormat="1" applyFont="1" applyBorder="1" applyAlignment="1">
      <alignment vertical="center"/>
    </xf>
    <xf numFmtId="0" fontId="0" fillId="0" borderId="58" xfId="0" applyBorder="1"/>
    <xf numFmtId="0" fontId="8" fillId="0" borderId="164" xfId="0" applyFont="1" applyBorder="1" applyAlignment="1">
      <alignment horizontal="center" vertical="center"/>
    </xf>
    <xf numFmtId="0" fontId="29" fillId="0" borderId="105" xfId="0" applyFont="1" applyBorder="1" applyAlignment="1">
      <alignment vertical="center"/>
    </xf>
    <xf numFmtId="0" fontId="29" fillId="0" borderId="150" xfId="0" applyFont="1" applyBorder="1" applyAlignment="1">
      <alignment horizontal="center" vertical="center"/>
    </xf>
    <xf numFmtId="0" fontId="40" fillId="0" borderId="61" xfId="0" applyFont="1" applyBorder="1" applyAlignment="1">
      <alignment horizontal="center"/>
    </xf>
    <xf numFmtId="0" fontId="82" fillId="0" borderId="74" xfId="0" applyFont="1" applyBorder="1" applyAlignment="1">
      <alignment horizontal="center"/>
    </xf>
    <xf numFmtId="0" fontId="120" fillId="0" borderId="0" xfId="0" applyFont="1"/>
    <xf numFmtId="0" fontId="119" fillId="0" borderId="0" xfId="0" applyFont="1" applyAlignment="1">
      <alignment horizontal="center"/>
    </xf>
    <xf numFmtId="0" fontId="121" fillId="0" borderId="44" xfId="0" applyFont="1" applyBorder="1" applyAlignment="1">
      <alignment wrapText="1"/>
    </xf>
    <xf numFmtId="0" fontId="122" fillId="0" borderId="44" xfId="0" applyFont="1" applyBorder="1" applyAlignment="1">
      <alignment wrapText="1"/>
    </xf>
    <xf numFmtId="0" fontId="54" fillId="0" borderId="0" xfId="0" applyFont="1" applyAlignment="1">
      <alignment horizontal="center" vertical="center"/>
    </xf>
    <xf numFmtId="49" fontId="80" fillId="0" borderId="67" xfId="0" applyNumberFormat="1" applyFont="1" applyBorder="1" applyAlignment="1">
      <alignment horizontal="right" vertical="top" wrapText="1"/>
    </xf>
    <xf numFmtId="0" fontId="5" fillId="0" borderId="67" xfId="0" applyFont="1" applyBorder="1" applyAlignment="1">
      <alignment horizontal="center"/>
    </xf>
    <xf numFmtId="0" fontId="19" fillId="0" borderId="67" xfId="0" applyFont="1" applyBorder="1" applyAlignment="1">
      <alignment horizontal="center" vertical="top" wrapText="1"/>
    </xf>
    <xf numFmtId="0" fontId="41" fillId="0" borderId="30" xfId="0" applyFont="1" applyBorder="1" applyAlignment="1">
      <alignment horizontal="center" vertical="center"/>
    </xf>
    <xf numFmtId="0" fontId="32" fillId="0" borderId="44" xfId="0" applyFont="1" applyBorder="1" applyAlignment="1">
      <alignment horizontal="left" vertical="top"/>
    </xf>
    <xf numFmtId="0" fontId="29" fillId="0" borderId="44" xfId="0" applyFont="1" applyBorder="1" applyAlignment="1">
      <alignment horizontal="left" vertical="top"/>
    </xf>
    <xf numFmtId="0" fontId="51" fillId="0" borderId="69" xfId="0" applyFont="1" applyBorder="1" applyAlignment="1">
      <alignment horizontal="center" vertical="top" wrapText="1"/>
    </xf>
    <xf numFmtId="0" fontId="51" fillId="0" borderId="134" xfId="0" applyFont="1" applyBorder="1" applyAlignment="1">
      <alignment horizontal="center" vertical="top" wrapText="1"/>
    </xf>
    <xf numFmtId="0" fontId="43" fillId="0" borderId="58" xfId="0" applyFont="1" applyBorder="1" applyAlignment="1">
      <alignment vertical="center"/>
    </xf>
    <xf numFmtId="0" fontId="29" fillId="0" borderId="166" xfId="0" applyFont="1" applyBorder="1" applyAlignment="1">
      <alignment horizontal="center" vertical="center"/>
    </xf>
    <xf numFmtId="0" fontId="19" fillId="0" borderId="45" xfId="0" applyFont="1" applyBorder="1" applyAlignment="1">
      <alignment vertical="top" wrapText="1"/>
    </xf>
    <xf numFmtId="0" fontId="87" fillId="0" borderId="28" xfId="0" applyFont="1" applyBorder="1" applyAlignment="1">
      <alignment vertical="center" wrapText="1"/>
    </xf>
    <xf numFmtId="0" fontId="34" fillId="0" borderId="4" xfId="0" applyFont="1" applyBorder="1" applyAlignment="1">
      <alignment horizontal="center" vertical="center"/>
    </xf>
    <xf numFmtId="0" fontId="87" fillId="0" borderId="44" xfId="0" applyFont="1" applyBorder="1" applyAlignment="1">
      <alignment vertical="center"/>
    </xf>
    <xf numFmtId="165" fontId="41" fillId="6" borderId="51" xfId="0" applyNumberFormat="1" applyFont="1" applyFill="1" applyBorder="1" applyAlignment="1">
      <alignment vertical="center"/>
    </xf>
    <xf numFmtId="0" fontId="29" fillId="0" borderId="146" xfId="0" applyFont="1" applyBorder="1" applyAlignment="1">
      <alignment vertical="center"/>
    </xf>
    <xf numFmtId="0" fontId="87" fillId="0" borderId="67" xfId="0" applyFont="1" applyBorder="1" applyAlignment="1">
      <alignment vertical="center"/>
    </xf>
    <xf numFmtId="0" fontId="87" fillId="0" borderId="44" xfId="0" applyFont="1" applyBorder="1"/>
    <xf numFmtId="0" fontId="29" fillId="0" borderId="15" xfId="0" applyFont="1" applyBorder="1" applyAlignment="1">
      <alignment horizontal="center" vertical="top"/>
    </xf>
    <xf numFmtId="49" fontId="3" fillId="0" borderId="44" xfId="0" applyNumberFormat="1" applyFont="1" applyBorder="1" applyAlignment="1">
      <alignment horizontal="center" vertical="top" wrapText="1"/>
    </xf>
    <xf numFmtId="49" fontId="9" fillId="0" borderId="44" xfId="0" applyNumberFormat="1" applyFont="1" applyBorder="1" applyAlignment="1">
      <alignment horizontal="center" vertical="top" wrapText="1"/>
    </xf>
    <xf numFmtId="0" fontId="9" fillId="0" borderId="44" xfId="0" applyFont="1" applyBorder="1" applyAlignment="1">
      <alignment horizontal="center" vertical="top" wrapText="1"/>
    </xf>
    <xf numFmtId="0" fontId="34" fillId="0" borderId="71" xfId="0" applyFont="1" applyBorder="1" applyAlignment="1">
      <alignment horizontal="center"/>
    </xf>
    <xf numFmtId="0" fontId="34" fillId="0" borderId="38" xfId="0" applyFont="1" applyBorder="1" applyAlignment="1">
      <alignment vertical="center"/>
    </xf>
    <xf numFmtId="0" fontId="34" fillId="0" borderId="38" xfId="0" applyFont="1" applyBorder="1" applyAlignment="1">
      <alignment horizontal="center" vertical="center"/>
    </xf>
    <xf numFmtId="165" fontId="32" fillId="0" borderId="109" xfId="0" applyNumberFormat="1" applyFont="1" applyBorder="1" applyAlignment="1">
      <alignment horizontal="right" vertical="center"/>
    </xf>
    <xf numFmtId="0" fontId="54" fillId="0" borderId="71" xfId="0" applyFont="1" applyBorder="1" applyAlignment="1">
      <alignment horizontal="center" vertical="top" wrapText="1"/>
    </xf>
    <xf numFmtId="0" fontId="34" fillId="0" borderId="49" xfId="0" applyFont="1" applyBorder="1" applyAlignment="1">
      <alignment horizontal="center" vertical="center"/>
    </xf>
    <xf numFmtId="0" fontId="37" fillId="0" borderId="72" xfId="0" applyFont="1" applyBorder="1"/>
    <xf numFmtId="0" fontId="34" fillId="0" borderId="106" xfId="0" applyFont="1" applyBorder="1" applyAlignment="1">
      <alignment vertical="center"/>
    </xf>
    <xf numFmtId="0" fontId="34" fillId="0" borderId="106" xfId="0" applyFont="1" applyBorder="1" applyAlignment="1">
      <alignment horizontal="center" vertical="center"/>
    </xf>
    <xf numFmtId="0" fontId="37" fillId="0" borderId="114" xfId="0" applyFont="1" applyBorder="1"/>
    <xf numFmtId="0" fontId="34" fillId="0" borderId="44" xfId="0" applyFont="1" applyBorder="1" applyAlignment="1">
      <alignment vertical="center"/>
    </xf>
    <xf numFmtId="0" fontId="34" fillId="0" borderId="44" xfId="0" applyFont="1" applyBorder="1" applyAlignment="1">
      <alignment horizontal="center" vertical="center"/>
    </xf>
    <xf numFmtId="0" fontId="34" fillId="0" borderId="51" xfId="0" applyFont="1" applyBorder="1" applyAlignment="1">
      <alignment vertical="center"/>
    </xf>
    <xf numFmtId="0" fontId="37" fillId="0" borderId="74" xfId="0" applyFont="1" applyBorder="1"/>
    <xf numFmtId="0" fontId="34" fillId="0" borderId="67" xfId="0" applyFont="1" applyBorder="1" applyAlignment="1">
      <alignment vertical="center"/>
    </xf>
    <xf numFmtId="0" fontId="34" fillId="0" borderId="124" xfId="0" applyFont="1" applyBorder="1" applyAlignment="1">
      <alignment vertical="center"/>
    </xf>
    <xf numFmtId="0" fontId="37" fillId="0" borderId="127" xfId="0" applyFont="1" applyBorder="1"/>
    <xf numFmtId="0" fontId="34" fillId="0" borderId="51" xfId="0" applyFont="1" applyBorder="1" applyAlignment="1">
      <alignment horizontal="center" vertical="center"/>
    </xf>
    <xf numFmtId="0" fontId="37" fillId="0" borderId="56" xfId="0" applyFont="1" applyBorder="1"/>
    <xf numFmtId="0" fontId="17" fillId="0" borderId="44" xfId="0" applyFont="1" applyBorder="1" applyAlignment="1">
      <alignment horizontal="left" vertical="center" textRotation="90"/>
    </xf>
    <xf numFmtId="0" fontId="9" fillId="0" borderId="0" xfId="0" applyFont="1" applyAlignment="1">
      <alignment horizontal="left"/>
    </xf>
    <xf numFmtId="0" fontId="54" fillId="0" borderId="68" xfId="0" applyFont="1" applyBorder="1" applyAlignment="1">
      <alignment horizontal="left" vertical="center"/>
    </xf>
    <xf numFmtId="0" fontId="54" fillId="0" borderId="71" xfId="0" applyFont="1" applyBorder="1" applyAlignment="1">
      <alignment horizontal="left" vertical="top" wrapText="1"/>
    </xf>
    <xf numFmtId="0" fontId="54" fillId="0" borderId="111" xfId="0" applyFont="1" applyBorder="1" applyAlignment="1">
      <alignment horizontal="center" vertical="center"/>
    </xf>
    <xf numFmtId="0" fontId="34" fillId="0" borderId="72" xfId="0" applyFont="1" applyBorder="1" applyAlignment="1">
      <alignment horizontal="center" vertical="center"/>
    </xf>
    <xf numFmtId="0" fontId="38" fillId="0" borderId="74" xfId="0" applyFont="1" applyBorder="1" applyAlignment="1">
      <alignment vertical="center"/>
    </xf>
    <xf numFmtId="0" fontId="34" fillId="0" borderId="39" xfId="0" applyFont="1" applyBorder="1" applyAlignment="1">
      <alignment vertical="center"/>
    </xf>
    <xf numFmtId="0" fontId="34" fillId="0" borderId="58" xfId="0" applyFont="1" applyBorder="1" applyAlignment="1">
      <alignment horizontal="left" vertical="center"/>
    </xf>
    <xf numFmtId="0" fontId="108" fillId="0" borderId="44" xfId="0" applyFont="1" applyBorder="1" applyAlignment="1">
      <alignment horizontal="right"/>
    </xf>
    <xf numFmtId="0" fontId="91" fillId="0" borderId="67" xfId="0" applyFont="1" applyBorder="1" applyAlignment="1">
      <alignment horizontal="right"/>
    </xf>
    <xf numFmtId="0" fontId="91" fillId="0" borderId="67" xfId="0" applyFont="1" applyBorder="1" applyAlignment="1">
      <alignment horizontal="right" vertical="top" wrapText="1"/>
    </xf>
    <xf numFmtId="0" fontId="70" fillId="0" borderId="67" xfId="0" applyFont="1" applyBorder="1" applyAlignment="1">
      <alignment horizontal="center" vertical="center"/>
    </xf>
    <xf numFmtId="0" fontId="70" fillId="0" borderId="124" xfId="0" applyFont="1" applyBorder="1" applyAlignment="1">
      <alignment horizontal="center" vertical="center"/>
    </xf>
    <xf numFmtId="0" fontId="91" fillId="0" borderId="67" xfId="0" applyFont="1" applyBorder="1" applyAlignment="1">
      <alignment horizontal="center" vertical="center"/>
    </xf>
    <xf numFmtId="0" fontId="91" fillId="0" borderId="124" xfId="0" applyFont="1" applyBorder="1" applyAlignment="1">
      <alignment horizontal="center" vertical="center"/>
    </xf>
    <xf numFmtId="165" fontId="70" fillId="0" borderId="16" xfId="0" applyNumberFormat="1" applyFont="1" applyBorder="1" applyAlignment="1">
      <alignment horizontal="right" vertical="center"/>
    </xf>
    <xf numFmtId="0" fontId="115" fillId="0" borderId="44" xfId="0" applyFont="1" applyBorder="1" applyAlignment="1">
      <alignment horizontal="right"/>
    </xf>
    <xf numFmtId="0" fontId="125" fillId="0" borderId="67" xfId="1" applyFont="1" applyBorder="1" applyAlignment="1">
      <alignment horizontal="right" vertical="top" wrapText="1"/>
    </xf>
    <xf numFmtId="0" fontId="86" fillId="0" borderId="0" xfId="0" applyFont="1" applyAlignment="1">
      <alignment horizontal="center"/>
    </xf>
    <xf numFmtId="0" fontId="126" fillId="0" borderId="168" xfId="0" applyFont="1" applyBorder="1" applyAlignment="1">
      <alignment wrapText="1"/>
    </xf>
    <xf numFmtId="0" fontId="126" fillId="0" borderId="168" xfId="0" applyFont="1" applyBorder="1" applyAlignment="1">
      <alignment horizontal="center" wrapText="1"/>
    </xf>
    <xf numFmtId="0" fontId="126" fillId="0" borderId="169" xfId="0" applyFont="1" applyBorder="1" applyAlignment="1">
      <alignment wrapText="1"/>
    </xf>
    <xf numFmtId="0" fontId="126" fillId="0" borderId="170" xfId="0" applyFont="1" applyBorder="1" applyAlignment="1">
      <alignment wrapText="1"/>
    </xf>
    <xf numFmtId="0" fontId="126" fillId="0" borderId="171" xfId="0" applyFont="1" applyBorder="1" applyAlignment="1">
      <alignment wrapText="1"/>
    </xf>
    <xf numFmtId="0" fontId="126" fillId="0" borderId="170" xfId="0" applyFont="1" applyBorder="1" applyAlignment="1">
      <alignment horizontal="right" wrapText="1"/>
    </xf>
    <xf numFmtId="0" fontId="126" fillId="0" borderId="172" xfId="0" applyFont="1" applyBorder="1" applyAlignment="1">
      <alignment wrapText="1"/>
    </xf>
    <xf numFmtId="0" fontId="126" fillId="0" borderId="168" xfId="0" applyFont="1" applyBorder="1" applyAlignment="1">
      <alignment horizontal="right" wrapText="1"/>
    </xf>
    <xf numFmtId="0" fontId="126" fillId="0" borderId="173" xfId="0" applyFont="1" applyBorder="1" applyAlignment="1">
      <alignment wrapText="1"/>
    </xf>
    <xf numFmtId="0" fontId="126" fillId="0" borderId="171" xfId="0" applyFont="1" applyBorder="1" applyAlignment="1">
      <alignment horizontal="center" wrapText="1"/>
    </xf>
    <xf numFmtId="0" fontId="126" fillId="0" borderId="173" xfId="0" applyFont="1" applyBorder="1" applyAlignment="1">
      <alignment horizontal="center" wrapText="1"/>
    </xf>
    <xf numFmtId="0" fontId="126" fillId="10" borderId="169" xfId="0" applyFont="1" applyFill="1" applyBorder="1" applyAlignment="1">
      <alignment wrapText="1"/>
    </xf>
    <xf numFmtId="0" fontId="126" fillId="10" borderId="170" xfId="0" applyFont="1" applyFill="1" applyBorder="1" applyAlignment="1">
      <alignment wrapText="1"/>
    </xf>
    <xf numFmtId="0" fontId="126" fillId="10" borderId="171" xfId="0" applyFont="1" applyFill="1" applyBorder="1" applyAlignment="1">
      <alignment wrapText="1"/>
    </xf>
    <xf numFmtId="0" fontId="126" fillId="10" borderId="172" xfId="0" applyFont="1" applyFill="1" applyBorder="1" applyAlignment="1">
      <alignment wrapText="1"/>
    </xf>
    <xf numFmtId="0" fontId="126" fillId="10" borderId="168" xfId="0" applyFont="1" applyFill="1" applyBorder="1" applyAlignment="1">
      <alignment wrapText="1"/>
    </xf>
    <xf numFmtId="0" fontId="126" fillId="10" borderId="173" xfId="0" applyFont="1" applyFill="1" applyBorder="1" applyAlignment="1">
      <alignment wrapText="1"/>
    </xf>
    <xf numFmtId="0" fontId="126" fillId="19" borderId="172" xfId="0" applyFont="1" applyFill="1" applyBorder="1" applyAlignment="1">
      <alignment wrapText="1"/>
    </xf>
    <xf numFmtId="0" fontId="126" fillId="19" borderId="168" xfId="0" applyFont="1" applyFill="1" applyBorder="1" applyAlignment="1">
      <alignment wrapText="1"/>
    </xf>
    <xf numFmtId="0" fontId="126" fillId="19" borderId="173" xfId="0" applyFont="1" applyFill="1" applyBorder="1" applyAlignment="1">
      <alignment wrapText="1"/>
    </xf>
    <xf numFmtId="0" fontId="126" fillId="19" borderId="170" xfId="0" applyFont="1" applyFill="1" applyBorder="1" applyAlignment="1">
      <alignment wrapText="1"/>
    </xf>
    <xf numFmtId="0" fontId="58" fillId="0" borderId="0" xfId="0" applyFont="1"/>
    <xf numFmtId="0" fontId="126" fillId="0" borderId="169" xfId="0" applyFont="1" applyBorder="1" applyAlignment="1">
      <alignment vertical="center"/>
    </xf>
    <xf numFmtId="0" fontId="126" fillId="0" borderId="172" xfId="0" applyFont="1" applyBorder="1" applyAlignment="1">
      <alignment vertical="center"/>
    </xf>
    <xf numFmtId="0" fontId="126" fillId="0" borderId="170" xfId="0" applyFont="1" applyBorder="1" applyAlignment="1">
      <alignment vertical="center"/>
    </xf>
    <xf numFmtId="0" fontId="0" fillId="0" borderId="71" xfId="0" applyBorder="1"/>
    <xf numFmtId="0" fontId="26" fillId="20" borderId="170" xfId="0" applyFont="1" applyFill="1" applyBorder="1" applyAlignment="1">
      <alignment wrapText="1"/>
    </xf>
    <xf numFmtId="0" fontId="26" fillId="20" borderId="168" xfId="0" applyFont="1" applyFill="1" applyBorder="1" applyAlignment="1">
      <alignment wrapText="1"/>
    </xf>
    <xf numFmtId="0" fontId="26" fillId="20" borderId="170" xfId="0" applyFont="1" applyFill="1" applyBorder="1" applyAlignment="1">
      <alignment horizontal="right" wrapText="1"/>
    </xf>
    <xf numFmtId="0" fontId="26" fillId="15" borderId="170" xfId="0" applyFont="1" applyFill="1" applyBorder="1" applyAlignment="1">
      <alignment wrapText="1"/>
    </xf>
    <xf numFmtId="0" fontId="26" fillId="15" borderId="168" xfId="0" applyFont="1" applyFill="1" applyBorder="1" applyAlignment="1">
      <alignment wrapText="1"/>
    </xf>
    <xf numFmtId="0" fontId="26" fillId="15" borderId="170" xfId="0" applyFont="1" applyFill="1" applyBorder="1" applyAlignment="1">
      <alignment horizontal="right" wrapText="1"/>
    </xf>
    <xf numFmtId="0" fontId="26" fillId="15" borderId="168" xfId="0" applyFont="1" applyFill="1" applyBorder="1" applyAlignment="1">
      <alignment horizontal="right" wrapText="1"/>
    </xf>
    <xf numFmtId="0" fontId="126" fillId="0" borderId="174" xfId="0" applyFont="1" applyBorder="1" applyAlignment="1">
      <alignment wrapText="1"/>
    </xf>
    <xf numFmtId="0" fontId="126" fillId="0" borderId="175" xfId="0" applyFont="1" applyBorder="1" applyAlignment="1">
      <alignment wrapText="1"/>
    </xf>
    <xf numFmtId="0" fontId="126" fillId="0" borderId="176" xfId="0" applyFont="1" applyBorder="1" applyAlignment="1">
      <alignment wrapText="1"/>
    </xf>
    <xf numFmtId="0" fontId="26" fillId="15" borderId="177" xfId="0" applyFont="1" applyFill="1" applyBorder="1" applyAlignment="1">
      <alignment wrapText="1"/>
    </xf>
    <xf numFmtId="0" fontId="126" fillId="0" borderId="177" xfId="0" applyFont="1" applyBorder="1" applyAlignment="1">
      <alignment wrapText="1"/>
    </xf>
    <xf numFmtId="0" fontId="26" fillId="15" borderId="178" xfId="0" applyFont="1" applyFill="1" applyBorder="1" applyAlignment="1">
      <alignment wrapText="1"/>
    </xf>
    <xf numFmtId="0" fontId="126" fillId="0" borderId="178" xfId="0" applyFont="1" applyBorder="1" applyAlignment="1">
      <alignment wrapText="1"/>
    </xf>
    <xf numFmtId="0" fontId="126" fillId="10" borderId="170" xfId="0" applyFont="1" applyFill="1" applyBorder="1" applyAlignment="1">
      <alignment vertical="center"/>
    </xf>
    <xf numFmtId="0" fontId="126" fillId="10" borderId="168" xfId="0" applyFont="1" applyFill="1" applyBorder="1" applyAlignment="1">
      <alignment vertical="center"/>
    </xf>
    <xf numFmtId="0" fontId="126" fillId="0" borderId="168" xfId="0" applyFont="1" applyBorder="1" applyAlignment="1">
      <alignment vertical="center"/>
    </xf>
    <xf numFmtId="0" fontId="126" fillId="21" borderId="169" xfId="0" applyFont="1" applyFill="1" applyBorder="1" applyAlignment="1">
      <alignment wrapText="1"/>
    </xf>
    <xf numFmtId="0" fontId="126" fillId="21" borderId="170" xfId="0" applyFont="1" applyFill="1" applyBorder="1" applyAlignment="1">
      <alignment horizontal="right" wrapText="1"/>
    </xf>
    <xf numFmtId="0" fontId="126" fillId="21" borderId="170" xfId="0" applyFont="1" applyFill="1" applyBorder="1" applyAlignment="1">
      <alignment wrapText="1"/>
    </xf>
    <xf numFmtId="0" fontId="126" fillId="21" borderId="171" xfId="0" applyFont="1" applyFill="1" applyBorder="1" applyAlignment="1">
      <alignment wrapText="1"/>
    </xf>
    <xf numFmtId="0" fontId="126" fillId="0" borderId="179" xfId="0" applyFont="1" applyBorder="1" applyAlignment="1">
      <alignment vertical="center"/>
    </xf>
    <xf numFmtId="0" fontId="126" fillId="0" borderId="180" xfId="0" applyFont="1" applyBorder="1" applyAlignment="1">
      <alignment wrapText="1"/>
    </xf>
    <xf numFmtId="0" fontId="126" fillId="0" borderId="181" xfId="0" applyFont="1" applyBorder="1" applyAlignment="1">
      <alignment wrapText="1"/>
    </xf>
    <xf numFmtId="0" fontId="128" fillId="0" borderId="169" xfId="0" applyFont="1" applyBorder="1" applyAlignment="1">
      <alignment horizontal="center" wrapText="1"/>
    </xf>
    <xf numFmtId="0" fontId="129" fillId="0" borderId="170" xfId="0" applyFont="1" applyBorder="1" applyAlignment="1">
      <alignment horizontal="center" wrapText="1"/>
    </xf>
    <xf numFmtId="0" fontId="128" fillId="0" borderId="172" xfId="0" applyFont="1" applyBorder="1" applyAlignment="1">
      <alignment horizontal="center" wrapText="1"/>
    </xf>
    <xf numFmtId="0" fontId="129" fillId="0" borderId="168" xfId="0" applyFont="1" applyBorder="1" applyAlignment="1">
      <alignment horizontal="center" wrapText="1"/>
    </xf>
    <xf numFmtId="0" fontId="126" fillId="0" borderId="186" xfId="0" applyFont="1" applyBorder="1" applyAlignment="1">
      <alignment vertical="center"/>
    </xf>
    <xf numFmtId="0" fontId="126" fillId="0" borderId="187" xfId="0" applyFont="1" applyBorder="1" applyAlignment="1">
      <alignment wrapText="1"/>
    </xf>
    <xf numFmtId="0" fontId="126" fillId="0" borderId="174" xfId="0" applyFont="1" applyBorder="1" applyAlignment="1">
      <alignment vertical="center"/>
    </xf>
    <xf numFmtId="0" fontId="126" fillId="0" borderId="188" xfId="0" applyFont="1" applyBorder="1" applyAlignment="1">
      <alignment vertical="center"/>
    </xf>
    <xf numFmtId="0" fontId="126" fillId="0" borderId="189" xfId="0" applyFont="1" applyBorder="1" applyAlignment="1">
      <alignment wrapText="1"/>
    </xf>
    <xf numFmtId="0" fontId="126" fillId="0" borderId="176" xfId="0" applyFont="1" applyBorder="1" applyAlignment="1">
      <alignment horizontal="center" wrapText="1"/>
    </xf>
    <xf numFmtId="0" fontId="0" fillId="0" borderId="190" xfId="0" applyBorder="1"/>
    <xf numFmtId="0" fontId="126" fillId="0" borderId="191" xfId="0" applyFont="1" applyBorder="1" applyAlignment="1">
      <alignment wrapText="1"/>
    </xf>
    <xf numFmtId="0" fontId="126" fillId="0" borderId="192" xfId="0" applyFont="1" applyBorder="1" applyAlignment="1">
      <alignment wrapText="1"/>
    </xf>
    <xf numFmtId="0" fontId="82" fillId="0" borderId="56" xfId="0" applyFont="1" applyBorder="1" applyAlignment="1">
      <alignment horizontal="center"/>
    </xf>
    <xf numFmtId="0" fontId="3" fillId="0" borderId="44" xfId="11" applyFont="1"/>
    <xf numFmtId="0" fontId="132" fillId="0" borderId="44" xfId="11"/>
    <xf numFmtId="0" fontId="37" fillId="0" borderId="44" xfId="0" applyFont="1" applyBorder="1"/>
    <xf numFmtId="0" fontId="28" fillId="0" borderId="67" xfId="1" applyBorder="1" applyAlignment="1">
      <alignment horizontal="center" vertical="top" wrapText="1"/>
    </xf>
    <xf numFmtId="165" fontId="32" fillId="0" borderId="193" xfId="0" applyNumberFormat="1" applyFont="1" applyBorder="1" applyAlignment="1">
      <alignment horizontal="right" vertical="center"/>
    </xf>
    <xf numFmtId="0" fontId="137" fillId="0" borderId="44" xfId="0" applyFont="1" applyBorder="1" applyAlignment="1">
      <alignment vertical="center" textRotation="90"/>
    </xf>
    <xf numFmtId="0" fontId="19" fillId="0" borderId="44" xfId="0" applyFont="1" applyBorder="1" applyAlignment="1">
      <alignment horizontal="left" vertical="top" wrapText="1"/>
    </xf>
    <xf numFmtId="0" fontId="99" fillId="0" borderId="71" xfId="0" applyFont="1" applyBorder="1" applyAlignment="1">
      <alignment horizontal="center"/>
    </xf>
    <xf numFmtId="0" fontId="99" fillId="0" borderId="15" xfId="0" applyFont="1" applyBorder="1" applyAlignment="1">
      <alignment horizontal="center"/>
    </xf>
    <xf numFmtId="0" fontId="99" fillId="0" borderId="44" xfId="0" applyFont="1" applyBorder="1" applyAlignment="1">
      <alignment horizontal="center"/>
    </xf>
    <xf numFmtId="0" fontId="28" fillId="0" borderId="44" xfId="1" applyBorder="1" applyAlignment="1">
      <alignment horizontal="left"/>
    </xf>
    <xf numFmtId="0" fontId="108" fillId="0" borderId="44" xfId="0" applyFont="1" applyBorder="1" applyAlignment="1">
      <alignment horizontal="right" wrapText="1"/>
    </xf>
    <xf numFmtId="0" fontId="108" fillId="0" borderId="67" xfId="0" applyFont="1" applyBorder="1" applyAlignment="1">
      <alignment horizontal="right" wrapText="1"/>
    </xf>
    <xf numFmtId="0" fontId="139" fillId="0" borderId="0" xfId="0" applyFont="1" applyAlignment="1">
      <alignment horizontal="center" vertical="center" textRotation="90"/>
    </xf>
    <xf numFmtId="0" fontId="138" fillId="0" borderId="0" xfId="0" applyFont="1"/>
    <xf numFmtId="0" fontId="66" fillId="0" borderId="44" xfId="0" applyFont="1" applyBorder="1"/>
    <xf numFmtId="0" fontId="19" fillId="0" borderId="0" xfId="0" applyFont="1"/>
    <xf numFmtId="0" fontId="29" fillId="0" borderId="67" xfId="0" applyFont="1" applyBorder="1" applyAlignment="1">
      <alignment horizontal="center"/>
    </xf>
    <xf numFmtId="0" fontId="39" fillId="0" borderId="44" xfId="0" applyFont="1" applyBorder="1"/>
    <xf numFmtId="0" fontId="140" fillId="0" borderId="69" xfId="0" applyFont="1" applyBorder="1" applyAlignment="1">
      <alignment horizontal="left" vertical="center"/>
    </xf>
    <xf numFmtId="0" fontId="140" fillId="0" borderId="69" xfId="0" applyFont="1" applyBorder="1" applyAlignment="1">
      <alignment horizontal="center" vertical="center"/>
    </xf>
    <xf numFmtId="0" fontId="140" fillId="0" borderId="121" xfId="0" applyFont="1" applyBorder="1" applyAlignment="1">
      <alignment horizontal="center" vertical="center"/>
    </xf>
    <xf numFmtId="0" fontId="141" fillId="0" borderId="0" xfId="0" applyFont="1"/>
    <xf numFmtId="0" fontId="12" fillId="0" borderId="69" xfId="0" applyFont="1" applyBorder="1" applyAlignment="1">
      <alignment horizontal="left" vertical="center"/>
    </xf>
    <xf numFmtId="0" fontId="12" fillId="0" borderId="108" xfId="0" applyFont="1" applyBorder="1" applyAlignment="1">
      <alignment horizontal="left" vertical="center"/>
    </xf>
    <xf numFmtId="0" fontId="12" fillId="0" borderId="68" xfId="0" applyFont="1" applyBorder="1" applyAlignment="1">
      <alignment horizontal="left" vertical="center"/>
    </xf>
    <xf numFmtId="0" fontId="12" fillId="0" borderId="108" xfId="0" applyFont="1" applyBorder="1" applyAlignment="1">
      <alignment vertical="center"/>
    </xf>
    <xf numFmtId="0" fontId="12" fillId="0" borderId="69" xfId="0" applyFont="1" applyBorder="1" applyAlignment="1">
      <alignment horizontal="center" vertical="center"/>
    </xf>
    <xf numFmtId="0" fontId="12" fillId="0" borderId="104" xfId="0" applyFont="1" applyBorder="1" applyAlignment="1">
      <alignment horizontal="center"/>
    </xf>
    <xf numFmtId="0" fontId="29" fillId="0" borderId="70" xfId="0" applyFont="1" applyBorder="1" applyAlignment="1">
      <alignment horizontal="center" vertical="center"/>
    </xf>
    <xf numFmtId="0" fontId="30" fillId="0" borderId="70" xfId="0" applyFont="1" applyBorder="1" applyAlignment="1">
      <alignment horizontal="center" vertical="center"/>
    </xf>
    <xf numFmtId="165" fontId="29" fillId="0" borderId="17" xfId="0" applyNumberFormat="1" applyFont="1" applyBorder="1" applyAlignment="1">
      <alignment horizontal="right" vertical="center"/>
    </xf>
    <xf numFmtId="165" fontId="142" fillId="0" borderId="17" xfId="0" applyNumberFormat="1" applyFont="1" applyBorder="1" applyAlignment="1">
      <alignment horizontal="right" vertical="center"/>
    </xf>
    <xf numFmtId="0" fontId="34" fillId="0" borderId="44" xfId="0" applyFont="1" applyBorder="1" applyAlignment="1">
      <alignment vertical="top" wrapText="1"/>
    </xf>
    <xf numFmtId="0" fontId="143" fillId="0" borderId="67" xfId="1" applyFont="1" applyBorder="1" applyAlignment="1">
      <alignment horizontal="center"/>
    </xf>
    <xf numFmtId="0" fontId="140" fillId="0" borderId="104" xfId="0" applyFont="1" applyBorder="1" applyAlignment="1">
      <alignment horizontal="center"/>
    </xf>
    <xf numFmtId="0" fontId="37" fillId="0" borderId="14" xfId="0" applyFont="1" applyBorder="1"/>
    <xf numFmtId="0" fontId="37" fillId="0" borderId="21" xfId="0" applyFont="1" applyBorder="1"/>
    <xf numFmtId="0" fontId="12" fillId="0" borderId="68" xfId="0" applyFont="1" applyBorder="1" applyAlignment="1">
      <alignment vertical="center"/>
    </xf>
    <xf numFmtId="0" fontId="12" fillId="0" borderId="69" xfId="0" applyFont="1" applyBorder="1" applyAlignment="1">
      <alignment horizontal="center"/>
    </xf>
    <xf numFmtId="0" fontId="137" fillId="0" borderId="0" xfId="0" applyFont="1" applyAlignment="1">
      <alignment horizontal="center" vertical="center" textRotation="90"/>
    </xf>
    <xf numFmtId="0" fontId="12" fillId="0" borderId="108" xfId="0" applyFont="1" applyBorder="1" applyAlignment="1">
      <alignment horizontal="center" vertical="center"/>
    </xf>
    <xf numFmtId="0" fontId="12" fillId="0" borderId="10" xfId="0" applyFont="1" applyBorder="1" applyAlignment="1">
      <alignment horizontal="left" vertical="center"/>
    </xf>
    <xf numFmtId="0" fontId="12" fillId="0" borderId="68" xfId="0" applyFont="1" applyBorder="1" applyAlignment="1">
      <alignment horizontal="center" vertical="center"/>
    </xf>
    <xf numFmtId="0" fontId="12" fillId="0" borderId="158" xfId="0" applyFont="1" applyBorder="1" applyAlignment="1">
      <alignment horizontal="left" vertical="center"/>
    </xf>
    <xf numFmtId="0" fontId="12" fillId="0" borderId="10" xfId="0" applyFont="1" applyBorder="1" applyAlignment="1">
      <alignment vertical="center"/>
    </xf>
    <xf numFmtId="0" fontId="12" fillId="0" borderId="69" xfId="0" applyFont="1" applyBorder="1" applyAlignment="1">
      <alignment vertical="center"/>
    </xf>
    <xf numFmtId="0" fontId="12" fillId="0" borderId="50" xfId="0" applyFont="1" applyBorder="1" applyAlignment="1">
      <alignment horizontal="left" vertical="center"/>
    </xf>
    <xf numFmtId="0" fontId="12" fillId="0" borderId="11" xfId="0" applyFont="1" applyBorder="1" applyAlignment="1">
      <alignment horizontal="center"/>
    </xf>
    <xf numFmtId="0" fontId="25" fillId="0" borderId="69" xfId="0" applyFont="1" applyBorder="1" applyAlignment="1">
      <alignment horizontal="center" vertical="center" wrapText="1"/>
    </xf>
    <xf numFmtId="0" fontId="137" fillId="0" borderId="9" xfId="0" applyFont="1" applyBorder="1" applyAlignment="1">
      <alignment vertical="center" textRotation="90"/>
    </xf>
    <xf numFmtId="0" fontId="54" fillId="0" borderId="44" xfId="0" applyFont="1" applyBorder="1" applyAlignment="1">
      <alignment horizontal="left" vertical="top" wrapText="1"/>
    </xf>
    <xf numFmtId="0" fontId="32" fillId="0" borderId="44" xfId="0" applyFont="1" applyBorder="1" applyAlignment="1">
      <alignment horizontal="center" vertical="top" wrapText="1"/>
    </xf>
    <xf numFmtId="0" fontId="32" fillId="0" borderId="49" xfId="0" applyFont="1" applyBorder="1" applyAlignment="1">
      <alignment horizontal="center" vertical="center"/>
    </xf>
    <xf numFmtId="0" fontId="54" fillId="0" borderId="69" xfId="0" applyFont="1" applyBorder="1" applyAlignment="1">
      <alignment horizontal="left" vertical="center"/>
    </xf>
    <xf numFmtId="165" fontId="32" fillId="0" borderId="54" xfId="0" applyNumberFormat="1" applyFont="1" applyBorder="1" applyAlignment="1">
      <alignment horizontal="right" vertical="center"/>
    </xf>
    <xf numFmtId="0" fontId="52" fillId="0" borderId="44" xfId="0" applyFont="1" applyBorder="1" applyAlignment="1">
      <alignment vertical="top" wrapText="1"/>
    </xf>
    <xf numFmtId="0" fontId="52" fillId="0" borderId="74" xfId="0" applyFont="1" applyBorder="1"/>
    <xf numFmtId="0" fontId="34" fillId="0" borderId="114" xfId="0" applyFont="1" applyBorder="1" applyAlignment="1">
      <alignment vertical="center"/>
    </xf>
    <xf numFmtId="0" fontId="32" fillId="0" borderId="71" xfId="0" applyFont="1" applyBorder="1" applyAlignment="1">
      <alignment horizontal="center" vertical="top" wrapText="1"/>
    </xf>
    <xf numFmtId="0" fontId="34" fillId="0" borderId="71" xfId="0" applyFont="1" applyBorder="1" applyAlignment="1">
      <alignment vertical="top" wrapText="1"/>
    </xf>
    <xf numFmtId="0" fontId="54" fillId="0" borderId="69" xfId="0" applyFont="1" applyBorder="1" applyAlignment="1">
      <alignment horizontal="center" vertical="center"/>
    </xf>
    <xf numFmtId="0" fontId="54" fillId="0" borderId="50" xfId="0" applyFont="1" applyBorder="1" applyAlignment="1">
      <alignment horizontal="center" vertical="center"/>
    </xf>
    <xf numFmtId="0" fontId="29" fillId="0" borderId="45" xfId="0" applyFont="1" applyBorder="1" applyAlignment="1">
      <alignment horizontal="center"/>
    </xf>
    <xf numFmtId="0" fontId="146" fillId="0" borderId="0" xfId="0" applyFont="1"/>
    <xf numFmtId="0" fontId="147" fillId="0" borderId="0" xfId="0" applyFont="1" applyAlignment="1">
      <alignment vertical="center"/>
    </xf>
    <xf numFmtId="0" fontId="3" fillId="0" borderId="68" xfId="0" applyFont="1" applyBorder="1" applyAlignment="1">
      <alignment horizontal="center" vertical="center"/>
    </xf>
    <xf numFmtId="0" fontId="3" fillId="0" borderId="111" xfId="0" applyFont="1" applyBorder="1" applyAlignment="1">
      <alignment horizontal="center" vertical="center"/>
    </xf>
    <xf numFmtId="0" fontId="117" fillId="0" borderId="106" xfId="10" applyFont="1" applyBorder="1" applyAlignment="1">
      <alignment horizontal="left"/>
    </xf>
    <xf numFmtId="0" fontId="9" fillId="0" borderId="114" xfId="0" applyFont="1" applyBorder="1" applyAlignment="1">
      <alignment horizontal="left" vertical="center"/>
    </xf>
    <xf numFmtId="0" fontId="29" fillId="0" borderId="115" xfId="0" applyFont="1" applyBorder="1" applyAlignment="1">
      <alignment horizontal="center" vertical="center"/>
    </xf>
    <xf numFmtId="0" fontId="19" fillId="0" borderId="44" xfId="0" applyFont="1" applyBorder="1" applyAlignment="1">
      <alignment horizontal="justify" vertical="top" wrapText="1"/>
    </xf>
    <xf numFmtId="165" fontId="32" fillId="0" borderId="72" xfId="0" applyNumberFormat="1" applyFont="1" applyBorder="1" applyAlignment="1">
      <alignment horizontal="center" vertical="center"/>
    </xf>
    <xf numFmtId="0" fontId="35" fillId="0" borderId="0" xfId="0" applyFont="1"/>
    <xf numFmtId="0" fontId="140" fillId="0" borderId="54" xfId="0" applyFont="1" applyBorder="1" applyAlignment="1">
      <alignment horizontal="center" vertical="center"/>
    </xf>
    <xf numFmtId="0" fontId="29" fillId="0" borderId="34" xfId="0" applyFont="1" applyBorder="1" applyAlignment="1">
      <alignment horizontal="center" vertical="center"/>
    </xf>
    <xf numFmtId="0" fontId="31" fillId="15" borderId="44" xfId="0" applyFont="1" applyFill="1" applyBorder="1" applyAlignment="1">
      <alignment vertical="top" wrapText="1"/>
    </xf>
    <xf numFmtId="0" fontId="39" fillId="0" borderId="44" xfId="0" applyFont="1" applyBorder="1" applyAlignment="1">
      <alignment vertical="top" wrapText="1"/>
    </xf>
    <xf numFmtId="0" fontId="19" fillId="0" borderId="45" xfId="0" applyFont="1" applyBorder="1" applyAlignment="1">
      <alignment vertical="center" wrapText="1"/>
    </xf>
    <xf numFmtId="0" fontId="71" fillId="0" borderId="165" xfId="0" applyFont="1" applyBorder="1" applyAlignment="1">
      <alignment horizontal="center" vertical="center"/>
    </xf>
    <xf numFmtId="0" fontId="71" fillId="0" borderId="110" xfId="0" applyFont="1" applyBorder="1" applyAlignment="1">
      <alignment horizontal="center" vertical="center"/>
    </xf>
    <xf numFmtId="0" fontId="71" fillId="0" borderId="110" xfId="5" applyFont="1" applyBorder="1" applyAlignment="1">
      <alignment horizontal="center" vertical="center"/>
    </xf>
    <xf numFmtId="0" fontId="151" fillId="0" borderId="58" xfId="0" applyFont="1" applyBorder="1" applyAlignment="1">
      <alignment horizontal="center" vertical="center"/>
    </xf>
    <xf numFmtId="0" fontId="153" fillId="0" borderId="51" xfId="0" applyFont="1" applyBorder="1"/>
    <xf numFmtId="0" fontId="127" fillId="0" borderId="182" xfId="0" applyFont="1" applyBorder="1" applyAlignment="1">
      <alignment horizontal="center" wrapText="1"/>
    </xf>
    <xf numFmtId="0" fontId="127" fillId="0" borderId="183" xfId="0" applyFont="1" applyBorder="1" applyAlignment="1">
      <alignment horizontal="center" wrapText="1"/>
    </xf>
    <xf numFmtId="0" fontId="127" fillId="0" borderId="184" xfId="0" applyFont="1" applyBorder="1" applyAlignment="1">
      <alignment horizontal="center" wrapText="1"/>
    </xf>
    <xf numFmtId="0" fontId="127" fillId="0" borderId="185" xfId="0" applyFont="1" applyBorder="1" applyAlignment="1">
      <alignment horizontal="center" wrapText="1"/>
    </xf>
    <xf numFmtId="165" fontId="3" fillId="0" borderId="44" xfId="0" applyNumberFormat="1" applyFont="1" applyBorder="1" applyAlignment="1">
      <alignment horizontal="right" vertical="center"/>
    </xf>
    <xf numFmtId="0" fontId="40" fillId="0" borderId="106" xfId="0" applyFont="1" applyBorder="1" applyAlignment="1">
      <alignment vertical="center"/>
    </xf>
    <xf numFmtId="165" fontId="29" fillId="0" borderId="51" xfId="0" applyNumberFormat="1" applyFont="1" applyBorder="1" applyAlignment="1">
      <alignment vertical="center"/>
    </xf>
    <xf numFmtId="0" fontId="0" fillId="0" borderId="0" xfId="0" applyAlignment="1">
      <alignment horizontal="center"/>
    </xf>
    <xf numFmtId="0" fontId="9" fillId="0" borderId="15" xfId="0" applyFont="1" applyBorder="1"/>
    <xf numFmtId="0" fontId="145" fillId="0" borderId="69" xfId="0" applyFont="1" applyBorder="1" applyAlignment="1">
      <alignment horizontal="left"/>
    </xf>
    <xf numFmtId="0" fontId="145" fillId="0" borderId="68" xfId="0" applyFont="1" applyBorder="1" applyAlignment="1">
      <alignment horizontal="left"/>
    </xf>
    <xf numFmtId="0" fontId="34" fillId="0" borderId="44" xfId="0" applyFont="1" applyBorder="1" applyAlignment="1">
      <alignment horizontal="center"/>
    </xf>
    <xf numFmtId="0" fontId="110" fillId="0" borderId="53" xfId="0" applyFont="1" applyBorder="1"/>
    <xf numFmtId="0" fontId="3" fillId="0" borderId="67" xfId="0" applyFont="1" applyBorder="1" applyAlignment="1">
      <alignment horizontal="right" vertical="top" wrapText="1"/>
    </xf>
    <xf numFmtId="0" fontId="154" fillId="10" borderId="119" xfId="0" applyFont="1" applyFill="1" applyBorder="1" applyAlignment="1">
      <alignment horizontal="center" vertical="center" wrapText="1"/>
    </xf>
    <xf numFmtId="0" fontId="155" fillId="0" borderId="60" xfId="0" applyFont="1" applyBorder="1" applyAlignment="1">
      <alignment horizontal="center" vertical="center" wrapText="1"/>
    </xf>
    <xf numFmtId="0" fontId="155" fillId="0" borderId="61" xfId="0" applyFont="1" applyBorder="1" applyAlignment="1">
      <alignment horizontal="center" vertical="center" wrapText="1"/>
    </xf>
    <xf numFmtId="0" fontId="155" fillId="0" borderId="55" xfId="0" applyFont="1" applyBorder="1" applyAlignment="1">
      <alignment horizontal="center" vertical="center" wrapText="1"/>
    </xf>
    <xf numFmtId="0" fontId="155" fillId="0" borderId="51" xfId="0" applyFont="1" applyBorder="1" applyAlignment="1">
      <alignment horizontal="center" vertical="center" wrapText="1"/>
    </xf>
    <xf numFmtId="0" fontId="155" fillId="0" borderId="56" xfId="0" applyFont="1" applyBorder="1" applyAlignment="1">
      <alignment horizontal="center" vertical="center" wrapText="1"/>
    </xf>
    <xf numFmtId="0" fontId="155" fillId="0" borderId="57" xfId="0" applyFont="1" applyBorder="1" applyAlignment="1">
      <alignment horizontal="center" vertical="center" wrapText="1"/>
    </xf>
    <xf numFmtId="0" fontId="155" fillId="0" borderId="58" xfId="0" applyFont="1" applyBorder="1" applyAlignment="1">
      <alignment horizontal="center" vertical="center" wrapText="1"/>
    </xf>
    <xf numFmtId="0" fontId="155" fillId="0" borderId="59" xfId="0" applyFont="1" applyBorder="1" applyAlignment="1">
      <alignment horizontal="center" vertical="center" wrapText="1"/>
    </xf>
    <xf numFmtId="0" fontId="155" fillId="0" borderId="44" xfId="0" applyFont="1" applyBorder="1" applyAlignment="1">
      <alignment horizontal="center" vertical="center" wrapText="1"/>
    </xf>
    <xf numFmtId="0" fontId="158" fillId="0" borderId="55" xfId="0" applyFont="1" applyBorder="1" applyAlignment="1">
      <alignment horizontal="center" vertical="center"/>
    </xf>
    <xf numFmtId="0" fontId="161" fillId="0" borderId="51" xfId="0" applyFont="1" applyBorder="1" applyAlignment="1">
      <alignment horizontal="center" vertical="center" wrapText="1"/>
    </xf>
    <xf numFmtId="0" fontId="162" fillId="0" borderId="51" xfId="0" applyFont="1" applyBorder="1" applyAlignment="1">
      <alignment horizontal="center" vertical="center" wrapText="1"/>
    </xf>
    <xf numFmtId="0" fontId="162" fillId="0" borderId="51" xfId="0" applyFont="1" applyBorder="1" applyAlignment="1">
      <alignment horizontal="center" vertical="center"/>
    </xf>
    <xf numFmtId="3" fontId="162" fillId="0" borderId="51" xfId="0" applyNumberFormat="1" applyFont="1" applyBorder="1" applyAlignment="1">
      <alignment horizontal="center" vertical="center"/>
    </xf>
    <xf numFmtId="171" fontId="160" fillId="0" borderId="51" xfId="0" applyNumberFormat="1" applyFont="1" applyBorder="1"/>
    <xf numFmtId="0" fontId="157" fillId="0" borderId="56" xfId="0" applyFont="1" applyBorder="1" applyAlignment="1">
      <alignment horizontal="center" vertical="center"/>
    </xf>
    <xf numFmtId="0" fontId="158" fillId="0" borderId="55" xfId="0" applyFont="1" applyBorder="1" applyAlignment="1">
      <alignment horizontal="center" vertical="center" wrapText="1"/>
    </xf>
    <xf numFmtId="3" fontId="162" fillId="0" borderId="51" xfId="0" applyNumberFormat="1" applyFont="1" applyBorder="1" applyAlignment="1">
      <alignment horizontal="center" vertical="center" wrapText="1"/>
    </xf>
    <xf numFmtId="171" fontId="160" fillId="0" borderId="51" xfId="0" applyNumberFormat="1" applyFont="1" applyBorder="1" applyAlignment="1">
      <alignment horizontal="center"/>
    </xf>
    <xf numFmtId="0" fontId="157" fillId="0" borderId="56" xfId="0" applyFont="1" applyBorder="1" applyAlignment="1">
      <alignment horizontal="center" vertical="center" wrapText="1"/>
    </xf>
    <xf numFmtId="171" fontId="160" fillId="0" borderId="51" xfId="0" applyNumberFormat="1" applyFont="1" applyBorder="1" applyAlignment="1">
      <alignment horizontal="right"/>
    </xf>
    <xf numFmtId="0" fontId="163" fillId="0" borderId="56" xfId="0" applyFont="1" applyBorder="1" applyAlignment="1">
      <alignment horizontal="center" vertical="center"/>
    </xf>
    <xf numFmtId="0" fontId="157" fillId="0" borderId="56" xfId="0" applyFont="1" applyBorder="1" applyAlignment="1">
      <alignment horizontal="center"/>
    </xf>
    <xf numFmtId="0" fontId="165" fillId="0" borderId="55" xfId="0" applyFont="1" applyBorder="1" applyAlignment="1">
      <alignment horizontal="center" vertical="center" wrapText="1"/>
    </xf>
    <xf numFmtId="3" fontId="161" fillId="0" borderId="51" xfId="0" applyNumberFormat="1" applyFont="1" applyBorder="1" applyAlignment="1">
      <alignment horizontal="center" vertical="center" wrapText="1"/>
    </xf>
    <xf numFmtId="0" fontId="165" fillId="0" borderId="57" xfId="0" applyFont="1" applyBorder="1" applyAlignment="1">
      <alignment horizontal="center" vertical="center" wrapText="1"/>
    </xf>
    <xf numFmtId="0" fontId="161" fillId="0" borderId="58" xfId="0" applyFont="1" applyBorder="1" applyAlignment="1">
      <alignment horizontal="center" vertical="center" wrapText="1"/>
    </xf>
    <xf numFmtId="0" fontId="162" fillId="0" borderId="58" xfId="0" applyFont="1" applyBorder="1" applyAlignment="1">
      <alignment horizontal="center" vertical="center" wrapText="1"/>
    </xf>
    <xf numFmtId="0" fontId="162" fillId="0" borderId="58" xfId="0" applyFont="1" applyBorder="1" applyAlignment="1">
      <alignment horizontal="center" vertical="center"/>
    </xf>
    <xf numFmtId="3" fontId="162" fillId="0" borderId="58" xfId="0" applyNumberFormat="1" applyFont="1" applyBorder="1" applyAlignment="1">
      <alignment horizontal="center" vertical="center"/>
    </xf>
    <xf numFmtId="171" fontId="160" fillId="0" borderId="58" xfId="0" applyNumberFormat="1" applyFont="1" applyBorder="1" applyAlignment="1">
      <alignment horizontal="right"/>
    </xf>
    <xf numFmtId="0" fontId="157" fillId="0" borderId="59" xfId="0" applyFont="1" applyBorder="1" applyAlignment="1">
      <alignment horizontal="center"/>
    </xf>
    <xf numFmtId="0" fontId="165" fillId="0" borderId="44" xfId="0" applyFont="1" applyBorder="1" applyAlignment="1">
      <alignment horizontal="center" vertical="center" wrapText="1"/>
    </xf>
    <xf numFmtId="0" fontId="161" fillId="0" borderId="44" xfId="0" applyFont="1" applyBorder="1" applyAlignment="1">
      <alignment horizontal="center" vertical="center" wrapText="1"/>
    </xf>
    <xf numFmtId="0" fontId="5" fillId="0" borderId="44" xfId="0" applyFont="1" applyBorder="1" applyAlignment="1">
      <alignment horizontal="center" vertical="center"/>
    </xf>
    <xf numFmtId="3" fontId="5" fillId="0" borderId="44" xfId="0" applyNumberFormat="1" applyFont="1" applyBorder="1" applyAlignment="1">
      <alignment horizontal="center" vertical="center"/>
    </xf>
    <xf numFmtId="171" fontId="160" fillId="0" borderId="44" xfId="0" applyNumberFormat="1" applyFont="1" applyBorder="1" applyAlignment="1">
      <alignment horizontal="right"/>
    </xf>
    <xf numFmtId="0" fontId="57" fillId="0" borderId="44" xfId="0" applyFont="1" applyBorder="1" applyAlignment="1">
      <alignment horizontal="center"/>
    </xf>
    <xf numFmtId="0" fontId="157" fillId="0" borderId="44" xfId="0" applyFont="1" applyBorder="1" applyAlignment="1">
      <alignment horizontal="center" vertical="center"/>
    </xf>
    <xf numFmtId="0" fontId="100" fillId="0" borderId="0" xfId="0" applyFont="1"/>
    <xf numFmtId="0" fontId="37" fillId="0" borderId="44" xfId="0" applyFont="1" applyBorder="1" applyAlignment="1">
      <alignment horizontal="center" vertical="center" wrapText="1"/>
    </xf>
    <xf numFmtId="0" fontId="37" fillId="0" borderId="44" xfId="0" applyFont="1" applyBorder="1" applyAlignment="1">
      <alignment horizontal="center" vertical="center"/>
    </xf>
    <xf numFmtId="3" fontId="37" fillId="0" borderId="44" xfId="0" applyNumberFormat="1" applyFont="1" applyBorder="1" applyAlignment="1">
      <alignment horizontal="center" vertical="center"/>
    </xf>
    <xf numFmtId="171" fontId="99" fillId="0" borderId="44" xfId="0" applyNumberFormat="1" applyFont="1" applyBorder="1" applyAlignment="1">
      <alignment horizontal="center"/>
    </xf>
    <xf numFmtId="0" fontId="99" fillId="0" borderId="0" xfId="0" applyFont="1" applyAlignment="1">
      <alignment horizontal="center"/>
    </xf>
    <xf numFmtId="0" fontId="166" fillId="0" borderId="44" xfId="0" applyFont="1" applyBorder="1" applyAlignment="1">
      <alignment horizontal="center" vertical="center" wrapText="1"/>
    </xf>
    <xf numFmtId="0" fontId="66" fillId="0" borderId="0" xfId="0" applyFont="1"/>
    <xf numFmtId="0" fontId="167" fillId="0" borderId="0" xfId="0" applyFont="1" applyAlignment="1">
      <alignment vertical="top" wrapText="1"/>
    </xf>
    <xf numFmtId="0" fontId="167" fillId="0" borderId="0" xfId="0" applyFont="1" applyAlignment="1">
      <alignment horizontal="left" wrapText="1"/>
    </xf>
    <xf numFmtId="0" fontId="167" fillId="0" borderId="0" xfId="0" applyFont="1" applyAlignment="1">
      <alignment horizontal="left"/>
    </xf>
    <xf numFmtId="49" fontId="167" fillId="0" borderId="0" xfId="0" applyNumberFormat="1" applyFont="1" applyAlignment="1">
      <alignment horizontal="left"/>
    </xf>
    <xf numFmtId="0" fontId="115" fillId="0" borderId="0" xfId="0" applyFont="1" applyAlignment="1">
      <alignment horizontal="center"/>
    </xf>
    <xf numFmtId="0" fontId="13" fillId="0" borderId="44" xfId="0" applyFont="1" applyBorder="1" applyAlignment="1">
      <alignment vertical="center"/>
    </xf>
    <xf numFmtId="0" fontId="158" fillId="0" borderId="52" xfId="0" applyFont="1" applyBorder="1" applyAlignment="1">
      <alignment horizontal="center" vertical="center"/>
    </xf>
    <xf numFmtId="0" fontId="158" fillId="0" borderId="53" xfId="0" applyFont="1" applyBorder="1" applyAlignment="1">
      <alignment horizontal="center" vertical="center" wrapText="1"/>
    </xf>
    <xf numFmtId="0" fontId="158" fillId="0" borderId="53" xfId="0" applyFont="1" applyBorder="1" applyAlignment="1">
      <alignment horizontal="center" vertical="center"/>
    </xf>
    <xf numFmtId="0" fontId="160" fillId="0" borderId="53" xfId="0" applyFont="1" applyBorder="1" applyAlignment="1">
      <alignment horizontal="center" vertical="center"/>
    </xf>
    <xf numFmtId="0" fontId="160" fillId="0" borderId="54" xfId="0" applyFont="1" applyBorder="1" applyAlignment="1">
      <alignment horizontal="center" vertical="center"/>
    </xf>
    <xf numFmtId="0" fontId="9" fillId="0" borderId="0" xfId="0" applyFont="1" applyAlignment="1">
      <alignment vertical="center" wrapText="1"/>
    </xf>
    <xf numFmtId="0" fontId="27" fillId="0" borderId="1" xfId="0" applyFont="1" applyBorder="1" applyAlignment="1">
      <alignment vertical="center"/>
    </xf>
    <xf numFmtId="0" fontId="170" fillId="0" borderId="60" xfId="0" applyFont="1" applyBorder="1" applyAlignment="1">
      <alignment horizontal="center"/>
    </xf>
    <xf numFmtId="0" fontId="170" fillId="0" borderId="61" xfId="0" applyFont="1" applyBorder="1" applyAlignment="1">
      <alignment horizontal="center" vertical="center"/>
    </xf>
    <xf numFmtId="0" fontId="170" fillId="0" borderId="61" xfId="0" applyFont="1" applyBorder="1" applyAlignment="1">
      <alignment horizontal="center"/>
    </xf>
    <xf numFmtId="0" fontId="170" fillId="0" borderId="62" xfId="0" applyFont="1" applyBorder="1" applyAlignment="1">
      <alignment horizontal="center"/>
    </xf>
    <xf numFmtId="0" fontId="170" fillId="0" borderId="55" xfId="0" applyFont="1" applyBorder="1" applyAlignment="1">
      <alignment horizontal="center"/>
    </xf>
    <xf numFmtId="0" fontId="170" fillId="0" borderId="51" xfId="0" applyFont="1" applyBorder="1" applyAlignment="1">
      <alignment horizontal="center"/>
    </xf>
    <xf numFmtId="0" fontId="170" fillId="0" borderId="56" xfId="0" applyFont="1" applyBorder="1" applyAlignment="1">
      <alignment horizontal="center"/>
    </xf>
    <xf numFmtId="0" fontId="170" fillId="7" borderId="55" xfId="0" applyFont="1" applyFill="1" applyBorder="1" applyAlignment="1">
      <alignment horizontal="center"/>
    </xf>
    <xf numFmtId="166" fontId="171" fillId="0" borderId="51" xfId="0" applyNumberFormat="1" applyFont="1" applyBorder="1" applyAlignment="1">
      <alignment horizontal="center"/>
    </xf>
    <xf numFmtId="166" fontId="171" fillId="0" borderId="56" xfId="0" applyNumberFormat="1" applyFont="1" applyBorder="1" applyAlignment="1">
      <alignment horizontal="center"/>
    </xf>
    <xf numFmtId="0" fontId="170" fillId="7" borderId="57" xfId="0" applyFont="1" applyFill="1" applyBorder="1" applyAlignment="1">
      <alignment horizontal="center"/>
    </xf>
    <xf numFmtId="166" fontId="171" fillId="0" borderId="58" xfId="0" applyNumberFormat="1" applyFont="1" applyBorder="1" applyAlignment="1">
      <alignment horizontal="center"/>
    </xf>
    <xf numFmtId="166" fontId="171" fillId="0" borderId="59" xfId="0" applyNumberFormat="1" applyFont="1" applyBorder="1" applyAlignment="1">
      <alignment horizontal="center"/>
    </xf>
    <xf numFmtId="0" fontId="172" fillId="0" borderId="0" xfId="0" applyFont="1"/>
    <xf numFmtId="0" fontId="1" fillId="0" borderId="0" xfId="0" applyFont="1"/>
    <xf numFmtId="0" fontId="172" fillId="0" borderId="44" xfId="0" applyFont="1" applyBorder="1"/>
    <xf numFmtId="0" fontId="173" fillId="0" borderId="0" xfId="0" applyFont="1" applyAlignment="1">
      <alignment vertical="top" wrapText="1"/>
    </xf>
    <xf numFmtId="0" fontId="167" fillId="0" borderId="0" xfId="0" applyFont="1"/>
    <xf numFmtId="0" fontId="15" fillId="0" borderId="0" xfId="0" applyFont="1" applyAlignment="1">
      <alignment vertical="top" wrapText="1"/>
    </xf>
    <xf numFmtId="0" fontId="170" fillId="0" borderId="44" xfId="0" applyFont="1" applyBorder="1" applyAlignment="1">
      <alignment horizontal="center"/>
    </xf>
    <xf numFmtId="0" fontId="170" fillId="0" borderId="44" xfId="0" applyFont="1" applyBorder="1" applyAlignment="1">
      <alignment horizontal="center" vertical="center"/>
    </xf>
    <xf numFmtId="166" fontId="171" fillId="0" borderId="44" xfId="0" applyNumberFormat="1" applyFont="1" applyBorder="1" applyAlignment="1">
      <alignment horizontal="center"/>
    </xf>
    <xf numFmtId="0" fontId="157" fillId="0" borderId="44" xfId="0" applyFont="1" applyBorder="1" applyAlignment="1">
      <alignment vertical="center"/>
    </xf>
    <xf numFmtId="0" fontId="43" fillId="0" borderId="61" xfId="0" applyFont="1" applyBorder="1" applyAlignment="1">
      <alignment horizontal="center" vertical="center"/>
    </xf>
    <xf numFmtId="0" fontId="40" fillId="0" borderId="197" xfId="0" applyFont="1" applyBorder="1" applyAlignment="1">
      <alignment horizontal="center" vertical="center"/>
    </xf>
    <xf numFmtId="165" fontId="29" fillId="0" borderId="72" xfId="0" applyNumberFormat="1" applyFont="1" applyBorder="1" applyAlignment="1">
      <alignment vertical="center" wrapText="1"/>
    </xf>
    <xf numFmtId="165" fontId="29" fillId="0" borderId="16" xfId="0" applyNumberFormat="1" applyFont="1" applyBorder="1" applyAlignment="1">
      <alignment vertical="center" wrapText="1"/>
    </xf>
    <xf numFmtId="0" fontId="126" fillId="0" borderId="185" xfId="0" applyFont="1" applyBorder="1" applyAlignment="1">
      <alignment horizontal="center" wrapText="1"/>
    </xf>
    <xf numFmtId="0" fontId="154" fillId="0" borderId="44" xfId="0" applyFont="1" applyBorder="1" applyAlignment="1">
      <alignment horizontal="center" vertical="center" wrapText="1"/>
    </xf>
    <xf numFmtId="165" fontId="32" fillId="0" borderId="132" xfId="0" applyNumberFormat="1" applyFont="1" applyBorder="1" applyAlignment="1">
      <alignment horizontal="right" vertical="center"/>
    </xf>
    <xf numFmtId="0" fontId="32" fillId="0" borderId="56" xfId="0" applyFont="1" applyBorder="1" applyAlignment="1">
      <alignment horizontal="center" vertical="center"/>
    </xf>
    <xf numFmtId="0" fontId="91" fillId="0" borderId="28" xfId="0" applyFont="1" applyBorder="1" applyAlignment="1">
      <alignment horizontal="right" wrapText="1"/>
    </xf>
    <xf numFmtId="0" fontId="91" fillId="0" borderId="28" xfId="0" applyFont="1" applyBorder="1" applyAlignment="1">
      <alignment wrapText="1"/>
    </xf>
    <xf numFmtId="0" fontId="108" fillId="0" borderId="28" xfId="0" applyFont="1" applyBorder="1" applyAlignment="1">
      <alignment horizontal="right" wrapText="1" indent="1"/>
    </xf>
    <xf numFmtId="165" fontId="32" fillId="0" borderId="51" xfId="0" applyNumberFormat="1" applyFont="1" applyBorder="1" applyAlignment="1">
      <alignment vertical="center"/>
    </xf>
    <xf numFmtId="165" fontId="32" fillId="0" borderId="56" xfId="0" applyNumberFormat="1" applyFont="1" applyBorder="1" applyAlignment="1">
      <alignment horizontal="center" vertical="center"/>
    </xf>
    <xf numFmtId="0" fontId="88" fillId="0" borderId="51" xfId="0" applyFont="1" applyBorder="1" applyAlignment="1">
      <alignment horizontal="center" vertical="center"/>
    </xf>
    <xf numFmtId="0" fontId="143" fillId="0" borderId="44" xfId="1" applyFont="1" applyBorder="1" applyAlignment="1">
      <alignment horizontal="right" vertical="top" wrapText="1"/>
    </xf>
    <xf numFmtId="0" fontId="34" fillId="0" borderId="44" xfId="0" applyFont="1" applyBorder="1" applyAlignment="1">
      <alignment vertical="center" wrapText="1"/>
    </xf>
    <xf numFmtId="165" fontId="29" fillId="0" borderId="49" xfId="0" applyNumberFormat="1" applyFont="1" applyBorder="1" applyAlignment="1">
      <alignment vertical="center"/>
    </xf>
    <xf numFmtId="0" fontId="18" fillId="0" borderId="67" xfId="0" applyFont="1" applyBorder="1" applyAlignment="1">
      <alignment horizontal="center" vertical="top" wrapText="1"/>
    </xf>
    <xf numFmtId="0" fontId="82" fillId="0" borderId="0" xfId="0" applyFont="1"/>
    <xf numFmtId="0" fontId="126" fillId="0" borderId="179" xfId="0" applyFont="1" applyBorder="1" applyAlignment="1">
      <alignment wrapText="1"/>
    </xf>
    <xf numFmtId="0" fontId="126" fillId="22" borderId="169" xfId="0" applyFont="1" applyFill="1" applyBorder="1" applyAlignment="1">
      <alignment wrapText="1"/>
    </xf>
    <xf numFmtId="0" fontId="126" fillId="22" borderId="170" xfId="0" applyFont="1" applyFill="1" applyBorder="1" applyAlignment="1">
      <alignment wrapText="1"/>
    </xf>
    <xf numFmtId="0" fontId="126" fillId="22" borderId="171" xfId="0" applyFont="1" applyFill="1" applyBorder="1" applyAlignment="1">
      <alignment wrapText="1"/>
    </xf>
    <xf numFmtId="0" fontId="126" fillId="23" borderId="169" xfId="0" applyFont="1" applyFill="1" applyBorder="1" applyAlignment="1">
      <alignment wrapText="1"/>
    </xf>
    <xf numFmtId="0" fontId="126" fillId="23" borderId="170" xfId="0" applyFont="1" applyFill="1" applyBorder="1" applyAlignment="1">
      <alignment wrapText="1"/>
    </xf>
    <xf numFmtId="0" fontId="126" fillId="23" borderId="170" xfId="0" applyFont="1" applyFill="1" applyBorder="1" applyAlignment="1">
      <alignment horizontal="right" wrapText="1"/>
    </xf>
    <xf numFmtId="0" fontId="126" fillId="23" borderId="171" xfId="0" applyFont="1" applyFill="1" applyBorder="1" applyAlignment="1">
      <alignment wrapText="1"/>
    </xf>
    <xf numFmtId="0" fontId="126" fillId="23" borderId="172" xfId="0" applyFont="1" applyFill="1" applyBorder="1" applyAlignment="1">
      <alignment wrapText="1"/>
    </xf>
    <xf numFmtId="0" fontId="126" fillId="23" borderId="168" xfId="0" applyFont="1" applyFill="1" applyBorder="1" applyAlignment="1">
      <alignment wrapText="1"/>
    </xf>
    <xf numFmtId="0" fontId="126" fillId="23" borderId="173" xfId="0" applyFont="1" applyFill="1" applyBorder="1" applyAlignment="1">
      <alignment wrapText="1"/>
    </xf>
    <xf numFmtId="0" fontId="126" fillId="23" borderId="170" xfId="0" applyFont="1" applyFill="1" applyBorder="1" applyAlignment="1">
      <alignment vertical="center"/>
    </xf>
    <xf numFmtId="0" fontId="126" fillId="22" borderId="172" xfId="0" applyFont="1" applyFill="1" applyBorder="1" applyAlignment="1">
      <alignment wrapText="1"/>
    </xf>
    <xf numFmtId="0" fontId="126" fillId="22" borderId="168" xfId="0" applyFont="1" applyFill="1" applyBorder="1" applyAlignment="1">
      <alignment wrapText="1"/>
    </xf>
    <xf numFmtId="0" fontId="126" fillId="22" borderId="173" xfId="0" applyFont="1" applyFill="1" applyBorder="1" applyAlignment="1">
      <alignment wrapText="1"/>
    </xf>
    <xf numFmtId="0" fontId="43" fillId="0" borderId="29" xfId="0" applyFont="1" applyBorder="1" applyAlignment="1">
      <alignment horizontal="center" vertical="center"/>
    </xf>
    <xf numFmtId="0" fontId="88" fillId="0" borderId="79" xfId="0" applyFont="1" applyBorder="1" applyAlignment="1">
      <alignment horizontal="center" vertical="center"/>
    </xf>
    <xf numFmtId="0" fontId="3" fillId="0" borderId="67" xfId="0" applyFont="1" applyBorder="1" applyAlignment="1">
      <alignment horizontal="right" vertical="center"/>
    </xf>
    <xf numFmtId="0" fontId="175" fillId="0" borderId="51" xfId="0" applyFont="1" applyBorder="1" applyAlignment="1">
      <alignment horizontal="center" vertical="center"/>
    </xf>
    <xf numFmtId="0" fontId="0" fillId="0" borderId="51" xfId="0" applyBorder="1" applyAlignment="1">
      <alignment horizontal="center" vertical="center"/>
    </xf>
    <xf numFmtId="0" fontId="154" fillId="0" borderId="51" xfId="0" applyFont="1" applyBorder="1" applyAlignment="1">
      <alignment horizontal="left" vertical="center" wrapText="1" indent="1"/>
    </xf>
    <xf numFmtId="0" fontId="154" fillId="0" borderId="51" xfId="0" applyFont="1" applyBorder="1" applyAlignment="1">
      <alignment horizontal="left" vertical="center" indent="1"/>
    </xf>
    <xf numFmtId="0" fontId="29" fillId="0" borderId="89" xfId="0" applyFont="1" applyBorder="1" applyAlignment="1">
      <alignment horizontal="center" vertical="center"/>
    </xf>
    <xf numFmtId="0" fontId="144" fillId="0" borderId="44" xfId="0" applyFont="1" applyBorder="1" applyAlignment="1">
      <alignment horizontal="center" vertical="center"/>
    </xf>
    <xf numFmtId="0" fontId="109" fillId="0" borderId="67" xfId="0" applyFont="1" applyBorder="1" applyAlignment="1">
      <alignment horizontal="left" vertical="top" wrapText="1"/>
    </xf>
    <xf numFmtId="165" fontId="29" fillId="0" borderId="51" xfId="0" applyNumberFormat="1" applyFont="1" applyBorder="1" applyAlignment="1">
      <alignment horizontal="center" vertical="center"/>
    </xf>
    <xf numFmtId="0" fontId="108" fillId="0" borderId="67" xfId="0" applyFont="1" applyBorder="1" applyAlignment="1">
      <alignment horizontal="right"/>
    </xf>
    <xf numFmtId="0" fontId="29" fillId="0" borderId="198" xfId="0" applyFont="1" applyBorder="1" applyAlignment="1">
      <alignment horizontal="center" vertical="center"/>
    </xf>
    <xf numFmtId="0" fontId="0" fillId="0" borderId="67" xfId="0" applyBorder="1" applyAlignment="1">
      <alignment horizontal="center"/>
    </xf>
    <xf numFmtId="0" fontId="29" fillId="0" borderId="82" xfId="0" applyFont="1" applyBorder="1" applyAlignment="1">
      <alignment vertical="center"/>
    </xf>
    <xf numFmtId="0" fontId="29" fillId="0" borderId="80" xfId="0" applyFont="1" applyBorder="1" applyAlignment="1">
      <alignment horizontal="center" vertical="center"/>
    </xf>
    <xf numFmtId="0" fontId="108" fillId="0" borderId="105" xfId="0" applyFont="1" applyBorder="1" applyAlignment="1">
      <alignment horizontal="right" wrapText="1" indent="1"/>
    </xf>
    <xf numFmtId="0" fontId="29" fillId="0" borderId="93" xfId="0" applyFont="1" applyBorder="1" applyAlignment="1">
      <alignment horizontal="center" vertical="center"/>
    </xf>
    <xf numFmtId="0" fontId="79" fillId="0" borderId="104" xfId="0" applyFont="1" applyBorder="1" applyAlignment="1">
      <alignment horizontal="center"/>
    </xf>
    <xf numFmtId="0" fontId="108" fillId="0" borderId="105" xfId="0" applyFont="1" applyBorder="1" applyAlignment="1">
      <alignment horizontal="right" wrapText="1"/>
    </xf>
    <xf numFmtId="0" fontId="29" fillId="0" borderId="101" xfId="0" applyFont="1" applyBorder="1" applyAlignment="1">
      <alignment horizontal="center" vertical="center"/>
    </xf>
    <xf numFmtId="0" fontId="108" fillId="0" borderId="105" xfId="0" applyFont="1" applyBorder="1" applyAlignment="1">
      <alignment wrapText="1"/>
    </xf>
    <xf numFmtId="165" fontId="28" fillId="0" borderId="44" xfId="1" applyNumberFormat="1" applyFill="1" applyBorder="1" applyAlignment="1">
      <alignment horizontal="center"/>
    </xf>
    <xf numFmtId="0" fontId="0" fillId="0" borderId="124" xfId="0" applyBorder="1"/>
    <xf numFmtId="165" fontId="70" fillId="0" borderId="49" xfId="0" applyNumberFormat="1" applyFont="1" applyBorder="1" applyAlignment="1">
      <alignment vertical="center"/>
    </xf>
    <xf numFmtId="165" fontId="29" fillId="0" borderId="58" xfId="0" applyNumberFormat="1" applyFont="1" applyBorder="1" applyAlignment="1">
      <alignment horizontal="center" vertical="center"/>
    </xf>
    <xf numFmtId="0" fontId="37" fillId="0" borderId="44" xfId="0" applyFont="1" applyBorder="1" applyAlignment="1">
      <alignment horizontal="center"/>
    </xf>
    <xf numFmtId="0" fontId="28" fillId="0" borderId="67" xfId="1" applyBorder="1" applyAlignment="1">
      <alignment horizontal="right" vertical="top" wrapText="1"/>
    </xf>
    <xf numFmtId="0" fontId="91" fillId="0" borderId="44" xfId="0" applyFont="1" applyBorder="1" applyAlignment="1">
      <alignment horizontal="center"/>
    </xf>
    <xf numFmtId="0" fontId="33" fillId="0" borderId="58" xfId="0" applyFont="1" applyBorder="1"/>
    <xf numFmtId="0" fontId="22" fillId="0" borderId="90" xfId="0" applyFont="1" applyBorder="1" applyAlignment="1">
      <alignment horizontal="right" vertical="center" wrapText="1"/>
    </xf>
    <xf numFmtId="0" fontId="29" fillId="0" borderId="199" xfId="0" applyFont="1" applyBorder="1" applyAlignment="1">
      <alignment vertical="center"/>
    </xf>
    <xf numFmtId="0" fontId="9" fillId="0" borderId="67" xfId="0" applyFont="1" applyBorder="1" applyAlignment="1">
      <alignment horizontal="center" vertical="top" wrapText="1"/>
    </xf>
    <xf numFmtId="0" fontId="37" fillId="0" borderId="15" xfId="0" applyFont="1" applyBorder="1" applyAlignment="1">
      <alignment horizontal="center"/>
    </xf>
    <xf numFmtId="0" fontId="43" fillId="6" borderId="58" xfId="0" applyFont="1" applyFill="1" applyBorder="1" applyAlignment="1">
      <alignment horizontal="center" vertical="center"/>
    </xf>
    <xf numFmtId="0" fontId="99" fillId="0" borderId="44" xfId="0" applyFont="1" applyBorder="1" applyAlignment="1">
      <alignment horizontal="right" vertical="center" wrapText="1"/>
    </xf>
    <xf numFmtId="0" fontId="115" fillId="0" borderId="44" xfId="0" applyFont="1" applyBorder="1" applyAlignment="1">
      <alignment horizontal="right" vertical="center"/>
    </xf>
    <xf numFmtId="0" fontId="125" fillId="0" borderId="67" xfId="1" applyFont="1" applyBorder="1" applyAlignment="1">
      <alignment horizontal="right" vertical="center" wrapText="1"/>
    </xf>
    <xf numFmtId="165" fontId="43" fillId="0" borderId="44" xfId="0" applyNumberFormat="1" applyFont="1" applyBorder="1" applyAlignment="1">
      <alignment horizontal="right" vertical="center"/>
    </xf>
    <xf numFmtId="165" fontId="32" fillId="0" borderId="49" xfId="0" applyNumberFormat="1" applyFont="1" applyBorder="1" applyAlignment="1">
      <alignment horizontal="center" vertical="center"/>
    </xf>
    <xf numFmtId="0" fontId="57" fillId="24" borderId="130" xfId="0" applyFont="1" applyFill="1" applyBorder="1"/>
    <xf numFmtId="0" fontId="57" fillId="24" borderId="115" xfId="0" applyFont="1" applyFill="1" applyBorder="1"/>
    <xf numFmtId="0" fontId="27" fillId="25" borderId="130" xfId="0" applyFont="1" applyFill="1" applyBorder="1"/>
    <xf numFmtId="0" fontId="13" fillId="25" borderId="130" xfId="0" applyFont="1" applyFill="1" applyBorder="1"/>
    <xf numFmtId="0" fontId="80" fillId="0" borderId="51" xfId="0" applyFont="1" applyBorder="1" applyAlignment="1">
      <alignment horizontal="center" vertical="center"/>
    </xf>
    <xf numFmtId="0" fontId="80" fillId="0" borderId="56" xfId="0" applyFont="1" applyBorder="1" applyAlignment="1">
      <alignment horizontal="center" vertical="center"/>
    </xf>
    <xf numFmtId="165" fontId="32" fillId="0" borderId="78" xfId="0" applyNumberFormat="1" applyFont="1" applyBorder="1" applyAlignment="1">
      <alignment horizontal="center" vertical="center"/>
    </xf>
    <xf numFmtId="0" fontId="126" fillId="0" borderId="200" xfId="0" applyFont="1" applyBorder="1" applyAlignment="1">
      <alignment horizontal="center" wrapText="1"/>
    </xf>
    <xf numFmtId="0" fontId="167" fillId="0" borderId="0" xfId="0" applyFont="1" applyAlignment="1">
      <alignment horizontal="left" vertical="top"/>
    </xf>
    <xf numFmtId="0" fontId="167" fillId="0" borderId="0" xfId="0" applyFont="1" applyAlignment="1">
      <alignment vertical="top"/>
    </xf>
    <xf numFmtId="0" fontId="180" fillId="0" borderId="0" xfId="0" applyFont="1" applyAlignment="1">
      <alignment vertical="center"/>
    </xf>
    <xf numFmtId="0" fontId="152" fillId="0" borderId="44" xfId="0" applyFont="1" applyBorder="1" applyAlignment="1">
      <alignment horizontal="left" vertical="center"/>
    </xf>
    <xf numFmtId="0" fontId="152" fillId="0" borderId="74" xfId="0" applyFont="1" applyBorder="1" applyAlignment="1">
      <alignment horizontal="left" vertical="center"/>
    </xf>
    <xf numFmtId="0" fontId="179" fillId="0" borderId="44" xfId="0" applyFont="1" applyBorder="1" applyAlignment="1">
      <alignment horizontal="center" vertical="center" wrapText="1"/>
    </xf>
    <xf numFmtId="0" fontId="54" fillId="0" borderId="0" xfId="0" applyFont="1" applyAlignment="1">
      <alignment vertical="top"/>
    </xf>
    <xf numFmtId="0" fontId="126" fillId="10" borderId="201" xfId="0" applyFont="1" applyFill="1" applyBorder="1" applyAlignment="1">
      <alignment wrapText="1"/>
    </xf>
    <xf numFmtId="0" fontId="126" fillId="10" borderId="202" xfId="0" applyFont="1" applyFill="1" applyBorder="1" applyAlignment="1">
      <alignment wrapText="1"/>
    </xf>
    <xf numFmtId="0" fontId="126" fillId="10" borderId="203" xfId="0" applyFont="1" applyFill="1" applyBorder="1" applyAlignment="1">
      <alignment wrapText="1"/>
    </xf>
    <xf numFmtId="0" fontId="126" fillId="0" borderId="182" xfId="0" applyFont="1" applyBorder="1" applyAlignment="1">
      <alignment wrapText="1"/>
    </xf>
    <xf numFmtId="0" fontId="126" fillId="0" borderId="204" xfId="0" applyFont="1" applyBorder="1" applyAlignment="1">
      <alignment wrapText="1"/>
    </xf>
    <xf numFmtId="0" fontId="126" fillId="0" borderId="205" xfId="0" applyFont="1" applyBorder="1" applyAlignment="1">
      <alignment wrapText="1"/>
    </xf>
    <xf numFmtId="0" fontId="0" fillId="0" borderId="68" xfId="0" applyBorder="1"/>
    <xf numFmtId="0" fontId="0" fillId="0" borderId="69" xfId="0" applyBorder="1"/>
    <xf numFmtId="0" fontId="0" fillId="0" borderId="64" xfId="0" applyBorder="1"/>
    <xf numFmtId="0" fontId="126" fillId="0" borderId="206" xfId="0" applyFont="1" applyBorder="1" applyAlignment="1">
      <alignment horizontal="center" wrapText="1"/>
    </xf>
    <xf numFmtId="0" fontId="126" fillId="0" borderId="207" xfId="0" applyFont="1" applyBorder="1" applyAlignment="1">
      <alignment horizontal="center" wrapText="1"/>
    </xf>
    <xf numFmtId="0" fontId="0" fillId="0" borderId="208" xfId="0" applyBorder="1"/>
    <xf numFmtId="0" fontId="0" fillId="0" borderId="113" xfId="0" applyBorder="1"/>
    <xf numFmtId="0" fontId="0" fillId="0" borderId="209" xfId="0" applyBorder="1"/>
    <xf numFmtId="165" fontId="32" fillId="0" borderId="78" xfId="0" applyNumberFormat="1" applyFont="1" applyBorder="1" applyAlignment="1">
      <alignment vertical="center"/>
    </xf>
    <xf numFmtId="0" fontId="48" fillId="0" borderId="0" xfId="0" applyFont="1"/>
    <xf numFmtId="0" fontId="32" fillId="0" borderId="211" xfId="0" applyFont="1" applyBorder="1" applyAlignment="1">
      <alignment horizontal="center" vertical="center"/>
    </xf>
    <xf numFmtId="0" fontId="32" fillId="0" borderId="210" xfId="0" applyFont="1" applyBorder="1" applyAlignment="1">
      <alignment horizontal="center" vertical="center"/>
    </xf>
    <xf numFmtId="0" fontId="5" fillId="0" borderId="71" xfId="0" applyFont="1" applyBorder="1"/>
    <xf numFmtId="0" fontId="181" fillId="11" borderId="56" xfId="0" applyFont="1" applyFill="1" applyBorder="1" applyAlignment="1">
      <alignment horizontal="center" vertical="center"/>
    </xf>
    <xf numFmtId="0" fontId="29" fillId="0" borderId="212" xfId="0" applyFont="1" applyBorder="1" applyAlignment="1">
      <alignment horizontal="center" vertical="center"/>
    </xf>
    <xf numFmtId="0" fontId="71" fillId="0" borderId="51" xfId="0" applyFont="1" applyBorder="1" applyAlignment="1">
      <alignment horizontal="center" vertical="center"/>
    </xf>
    <xf numFmtId="0" fontId="54" fillId="0" borderId="44" xfId="0" applyFont="1" applyBorder="1" applyAlignment="1">
      <alignment horizontal="left" vertical="center"/>
    </xf>
    <xf numFmtId="0" fontId="54" fillId="0" borderId="213" xfId="0" applyFont="1" applyBorder="1" applyAlignment="1">
      <alignment horizontal="left" vertical="center"/>
    </xf>
    <xf numFmtId="0" fontId="32" fillId="0" borderId="87" xfId="0" applyFont="1" applyBorder="1" applyAlignment="1">
      <alignment horizontal="center" vertical="center"/>
    </xf>
    <xf numFmtId="0" fontId="182" fillId="0" borderId="0" xfId="0" applyFont="1"/>
    <xf numFmtId="0" fontId="182" fillId="0" borderId="0" xfId="0" applyFont="1" applyAlignment="1">
      <alignment horizontal="right"/>
    </xf>
    <xf numFmtId="0" fontId="49" fillId="0" borderId="0" xfId="0" applyFont="1"/>
    <xf numFmtId="0" fontId="183" fillId="10" borderId="169" xfId="0" applyFont="1" applyFill="1" applyBorder="1" applyAlignment="1">
      <alignment wrapText="1"/>
    </xf>
    <xf numFmtId="0" fontId="183" fillId="10" borderId="170" xfId="0" applyFont="1" applyFill="1" applyBorder="1" applyAlignment="1">
      <alignment wrapText="1"/>
    </xf>
    <xf numFmtId="0" fontId="183" fillId="10" borderId="171" xfId="0" applyFont="1" applyFill="1" applyBorder="1" applyAlignment="1">
      <alignment wrapText="1"/>
    </xf>
    <xf numFmtId="0" fontId="183" fillId="10" borderId="172" xfId="0" applyFont="1" applyFill="1" applyBorder="1" applyAlignment="1">
      <alignment wrapText="1"/>
    </xf>
    <xf numFmtId="0" fontId="183" fillId="10" borderId="168" xfId="0" applyFont="1" applyFill="1" applyBorder="1" applyAlignment="1">
      <alignment wrapText="1"/>
    </xf>
    <xf numFmtId="0" fontId="183" fillId="10" borderId="173" xfId="0" applyFont="1" applyFill="1" applyBorder="1" applyAlignment="1">
      <alignment wrapText="1"/>
    </xf>
    <xf numFmtId="0" fontId="12" fillId="0" borderId="108" xfId="14" applyFont="1" applyBorder="1" applyAlignment="1">
      <alignment horizontal="left" vertical="center"/>
    </xf>
    <xf numFmtId="0" fontId="79" fillId="0" borderId="69" xfId="14" applyFont="1" applyBorder="1" applyAlignment="1">
      <alignment horizontal="center" vertical="center"/>
    </xf>
    <xf numFmtId="0" fontId="32" fillId="0" borderId="70" xfId="14" applyFont="1" applyBorder="1" applyAlignment="1">
      <alignment horizontal="center" vertical="center"/>
    </xf>
    <xf numFmtId="0" fontId="32" fillId="0" borderId="121" xfId="14" applyFont="1" applyBorder="1" applyAlignment="1">
      <alignment horizontal="center" vertical="center"/>
    </xf>
    <xf numFmtId="0" fontId="29" fillId="0" borderId="72" xfId="14" applyFont="1" applyBorder="1" applyAlignment="1">
      <alignment horizontal="center" vertical="center"/>
    </xf>
    <xf numFmtId="165" fontId="32" fillId="0" borderId="17" xfId="14" applyNumberFormat="1" applyFont="1" applyBorder="1" applyAlignment="1">
      <alignment horizontal="right" vertical="center"/>
    </xf>
    <xf numFmtId="165" fontId="70" fillId="0" borderId="73" xfId="14" applyNumberFormat="1" applyFont="1" applyBorder="1" applyAlignment="1">
      <alignment horizontal="right" vertical="center"/>
    </xf>
    <xf numFmtId="0" fontId="41" fillId="0" borderId="44" xfId="14" applyFont="1" applyAlignment="1">
      <alignment vertical="center"/>
    </xf>
    <xf numFmtId="0" fontId="33" fillId="0" borderId="44" xfId="14"/>
    <xf numFmtId="165" fontId="41" fillId="0" borderId="44" xfId="14" applyNumberFormat="1" applyFont="1" applyAlignment="1">
      <alignment vertical="center"/>
    </xf>
    <xf numFmtId="165" fontId="41" fillId="0" borderId="74" xfId="14" applyNumberFormat="1" applyFont="1" applyBorder="1" applyAlignment="1">
      <alignment vertical="center"/>
    </xf>
    <xf numFmtId="0" fontId="29" fillId="0" borderId="17" xfId="14" applyFont="1" applyBorder="1" applyAlignment="1">
      <alignment vertical="center"/>
    </xf>
    <xf numFmtId="0" fontId="29" fillId="0" borderId="73" xfId="14" applyFont="1" applyBorder="1" applyAlignment="1">
      <alignment horizontal="center" vertical="center"/>
    </xf>
    <xf numFmtId="0" fontId="29" fillId="0" borderId="39" xfId="14" applyFont="1" applyBorder="1" applyAlignment="1">
      <alignment vertical="center"/>
    </xf>
    <xf numFmtId="0" fontId="29" fillId="0" borderId="51" xfId="14" applyFont="1" applyBorder="1" applyAlignment="1">
      <alignment vertical="center"/>
    </xf>
    <xf numFmtId="0" fontId="29" fillId="0" borderId="51" xfId="14" applyFont="1" applyBorder="1" applyAlignment="1">
      <alignment horizontal="center" vertical="center"/>
    </xf>
    <xf numFmtId="165" fontId="41" fillId="0" borderId="44" xfId="14" applyNumberFormat="1" applyFont="1" applyAlignment="1">
      <alignment horizontal="center" vertical="center"/>
    </xf>
    <xf numFmtId="0" fontId="34" fillId="0" borderId="67" xfId="14" applyFont="1" applyBorder="1" applyAlignment="1">
      <alignment vertical="top" wrapText="1"/>
    </xf>
    <xf numFmtId="0" fontId="25" fillId="0" borderId="50" xfId="0" applyFont="1" applyBorder="1" applyAlignment="1">
      <alignment horizontal="center" vertical="center" wrapText="1"/>
    </xf>
    <xf numFmtId="0" fontId="32" fillId="0" borderId="50" xfId="0" applyFont="1" applyBorder="1" applyAlignment="1">
      <alignment vertical="center" wrapText="1"/>
    </xf>
    <xf numFmtId="0" fontId="32" fillId="0" borderId="47" xfId="0" applyFont="1" applyBorder="1" applyAlignment="1">
      <alignment vertical="center" wrapText="1"/>
    </xf>
    <xf numFmtId="0" fontId="40" fillId="0" borderId="0" xfId="0" applyFont="1" applyAlignment="1">
      <alignment horizontal="center" vertical="center"/>
    </xf>
    <xf numFmtId="0" fontId="43" fillId="0" borderId="47" xfId="0" applyFont="1" applyBorder="1" applyAlignment="1">
      <alignment vertical="center"/>
    </xf>
    <xf numFmtId="0" fontId="29" fillId="0" borderId="47" xfId="0" applyFont="1" applyBorder="1" applyAlignment="1">
      <alignment horizontal="center" vertical="center"/>
    </xf>
    <xf numFmtId="0" fontId="107" fillId="0" borderId="66" xfId="10" applyFill="1" applyBorder="1" applyAlignment="1">
      <alignment horizontal="center"/>
    </xf>
    <xf numFmtId="0" fontId="19" fillId="0" borderId="0" xfId="0" applyFont="1" applyAlignment="1">
      <alignment horizontal="left" vertical="top" wrapText="1"/>
    </xf>
    <xf numFmtId="0" fontId="40" fillId="0" borderId="0" xfId="0" applyFont="1"/>
    <xf numFmtId="0" fontId="107" fillId="0" borderId="113" xfId="10" applyFill="1" applyBorder="1" applyAlignment="1">
      <alignment horizontal="center"/>
    </xf>
    <xf numFmtId="0" fontId="37" fillId="0" borderId="0" xfId="0" applyFont="1" applyAlignment="1">
      <alignment vertical="center"/>
    </xf>
    <xf numFmtId="0" fontId="107" fillId="0" borderId="44" xfId="10" applyFill="1" applyBorder="1" applyAlignment="1">
      <alignment horizontal="center"/>
    </xf>
    <xf numFmtId="0" fontId="32" fillId="0" borderId="50" xfId="0" applyFont="1" applyBorder="1" applyAlignment="1">
      <alignment horizontal="left" vertical="center"/>
    </xf>
    <xf numFmtId="0" fontId="32" fillId="0" borderId="50" xfId="0" applyFont="1" applyBorder="1" applyAlignment="1">
      <alignment horizontal="center" vertical="center"/>
    </xf>
    <xf numFmtId="0" fontId="29" fillId="0" borderId="38" xfId="0" applyFont="1" applyBorder="1" applyAlignment="1">
      <alignment vertical="center"/>
    </xf>
    <xf numFmtId="0" fontId="39" fillId="0" borderId="68" xfId="0" applyFont="1" applyBorder="1"/>
    <xf numFmtId="0" fontId="0" fillId="0" borderId="129" xfId="0" applyBorder="1"/>
    <xf numFmtId="0" fontId="32" fillId="0" borderId="215" xfId="0" applyFont="1" applyBorder="1" applyAlignment="1">
      <alignment horizontal="center" vertical="center"/>
    </xf>
    <xf numFmtId="0" fontId="44" fillId="0" borderId="44" xfId="0" applyFont="1" applyBorder="1" applyAlignment="1">
      <alignment vertical="center"/>
    </xf>
    <xf numFmtId="0" fontId="44" fillId="0" borderId="75" xfId="0" applyFont="1" applyBorder="1" applyAlignment="1">
      <alignment vertical="center"/>
    </xf>
    <xf numFmtId="0" fontId="32" fillId="0" borderId="69" xfId="0" applyFont="1" applyBorder="1" applyAlignment="1">
      <alignment horizontal="left" vertical="center"/>
    </xf>
    <xf numFmtId="0" fontId="9" fillId="0" borderId="45" xfId="0" applyFont="1" applyBorder="1" applyAlignment="1">
      <alignment horizontal="left" vertical="top" wrapText="1"/>
    </xf>
    <xf numFmtId="0" fontId="3" fillId="0" borderId="50" xfId="0" applyFont="1" applyBorder="1" applyAlignment="1">
      <alignment horizontal="left" vertical="center"/>
    </xf>
    <xf numFmtId="0" fontId="3" fillId="0" borderId="50" xfId="0" applyFont="1" applyBorder="1" applyAlignment="1">
      <alignment horizontal="center" vertical="center"/>
    </xf>
    <xf numFmtId="0" fontId="3" fillId="0" borderId="7" xfId="0" applyFont="1" applyBorder="1" applyAlignment="1">
      <alignment vertical="center"/>
    </xf>
    <xf numFmtId="0" fontId="24" fillId="0" borderId="7" xfId="0" applyFont="1" applyBorder="1" applyAlignment="1">
      <alignment vertical="center"/>
    </xf>
    <xf numFmtId="0" fontId="9" fillId="0" borderId="45" xfId="0" applyFont="1" applyBorder="1" applyAlignment="1">
      <alignment vertical="top" wrapText="1"/>
    </xf>
    <xf numFmtId="0" fontId="28" fillId="0" borderId="71" xfId="1" applyFill="1" applyBorder="1" applyAlignment="1">
      <alignment horizontal="center"/>
    </xf>
    <xf numFmtId="0" fontId="32" fillId="0" borderId="70" xfId="0" applyFont="1" applyBorder="1" applyAlignment="1">
      <alignment horizontal="center" vertical="top" wrapText="1"/>
    </xf>
    <xf numFmtId="49" fontId="58" fillId="0" borderId="51" xfId="0" applyNumberFormat="1" applyFont="1" applyBorder="1" applyAlignment="1">
      <alignment horizontal="left" vertical="top" wrapText="1"/>
    </xf>
    <xf numFmtId="49" fontId="63" fillId="0" borderId="51" xfId="0" applyNumberFormat="1" applyFont="1" applyBorder="1" applyAlignment="1">
      <alignment vertical="top" wrapText="1"/>
    </xf>
    <xf numFmtId="49" fontId="63" fillId="0" borderId="56" xfId="0" applyNumberFormat="1" applyFont="1" applyBorder="1" applyAlignment="1">
      <alignment vertical="top" wrapText="1"/>
    </xf>
    <xf numFmtId="0" fontId="32" fillId="0" borderId="134" xfId="0" applyFont="1" applyBorder="1" applyAlignment="1">
      <alignment horizontal="center" vertical="center"/>
    </xf>
    <xf numFmtId="0" fontId="126" fillId="26" borderId="170" xfId="0" applyFont="1" applyFill="1" applyBorder="1" applyAlignment="1">
      <alignment wrapText="1"/>
    </xf>
    <xf numFmtId="0" fontId="126" fillId="26" borderId="168" xfId="0" applyFont="1" applyFill="1" applyBorder="1" applyAlignment="1">
      <alignment wrapText="1"/>
    </xf>
    <xf numFmtId="0" fontId="68" fillId="26" borderId="0" xfId="0" applyFont="1" applyFill="1"/>
    <xf numFmtId="0" fontId="126" fillId="26" borderId="171" xfId="0" applyFont="1" applyFill="1" applyBorder="1" applyAlignment="1">
      <alignment wrapText="1"/>
    </xf>
    <xf numFmtId="165" fontId="32" fillId="0" borderId="36" xfId="0" applyNumberFormat="1" applyFont="1" applyBorder="1" applyAlignment="1">
      <alignment horizontal="right" vertical="center"/>
    </xf>
    <xf numFmtId="0" fontId="35" fillId="0" borderId="44" xfId="0" applyFont="1" applyBorder="1" applyAlignment="1">
      <alignment horizontal="right" vertical="top" wrapText="1"/>
    </xf>
    <xf numFmtId="165" fontId="29" fillId="0" borderId="150" xfId="0" applyNumberFormat="1" applyFont="1" applyBorder="1" applyAlignment="1">
      <alignment vertical="center"/>
    </xf>
    <xf numFmtId="0" fontId="154" fillId="27" borderId="51" xfId="0" applyFont="1" applyFill="1" applyBorder="1" applyAlignment="1">
      <alignment horizontal="left" vertical="center" indent="1"/>
    </xf>
    <xf numFmtId="0" fontId="154" fillId="27" borderId="51" xfId="0" applyFont="1" applyFill="1" applyBorder="1" applyAlignment="1">
      <alignment horizontal="center" vertical="center" wrapText="1"/>
    </xf>
    <xf numFmtId="0" fontId="71" fillId="0" borderId="59" xfId="0" applyFont="1" applyBorder="1" applyAlignment="1">
      <alignment horizontal="center" vertical="center"/>
    </xf>
    <xf numFmtId="0" fontId="4" fillId="0" borderId="1" xfId="0" applyFont="1" applyBorder="1" applyAlignment="1">
      <alignment horizontal="center" wrapText="1"/>
    </xf>
    <xf numFmtId="0" fontId="135" fillId="0" borderId="44" xfId="11" applyFont="1" applyAlignment="1">
      <alignment horizontal="center" vertical="center"/>
    </xf>
    <xf numFmtId="0" fontId="136" fillId="0" borderId="44" xfId="11" applyFont="1"/>
    <xf numFmtId="0" fontId="4" fillId="2" borderId="44" xfId="11" applyFont="1" applyFill="1" applyAlignment="1">
      <alignment horizontal="center" vertical="center" wrapText="1"/>
    </xf>
    <xf numFmtId="0" fontId="133" fillId="0" borderId="44" xfId="11" applyFont="1" applyAlignment="1">
      <alignment horizontal="center"/>
    </xf>
    <xf numFmtId="0" fontId="134" fillId="0" borderId="44" xfId="11" applyFont="1"/>
    <xf numFmtId="0" fontId="3" fillId="0" borderId="0" xfId="0" applyFont="1" applyAlignment="1">
      <alignment horizontal="center"/>
    </xf>
    <xf numFmtId="0" fontId="179" fillId="0" borderId="44" xfId="0" applyFont="1" applyBorder="1" applyAlignment="1">
      <alignment horizontal="center" vertical="center" wrapText="1"/>
    </xf>
    <xf numFmtId="0" fontId="27" fillId="4" borderId="130" xfId="0" applyFont="1" applyFill="1" applyBorder="1" applyAlignment="1">
      <alignment horizontal="left"/>
    </xf>
    <xf numFmtId="0" fontId="27" fillId="4" borderId="79" xfId="0" applyFont="1" applyFill="1" applyBorder="1" applyAlignment="1">
      <alignment horizontal="left"/>
    </xf>
    <xf numFmtId="0" fontId="27" fillId="25" borderId="79" xfId="0" applyFont="1" applyFill="1" applyBorder="1" applyAlignment="1">
      <alignment horizontal="left"/>
    </xf>
    <xf numFmtId="0" fontId="27" fillId="25" borderId="130" xfId="0" applyFont="1" applyFill="1" applyBorder="1" applyAlignment="1">
      <alignment horizontal="left"/>
    </xf>
    <xf numFmtId="0" fontId="149" fillId="3" borderId="1" xfId="0" applyFont="1" applyFill="1" applyBorder="1" applyAlignment="1">
      <alignment horizontal="center"/>
    </xf>
    <xf numFmtId="0" fontId="150" fillId="0" borderId="2" xfId="0" applyFont="1" applyBorder="1"/>
    <xf numFmtId="0" fontId="3" fillId="0" borderId="0" xfId="0" applyFont="1" applyAlignment="1">
      <alignment horizontal="center" wrapText="1"/>
    </xf>
    <xf numFmtId="0" fontId="68" fillId="0" borderId="0" xfId="0" applyFont="1"/>
    <xf numFmtId="0" fontId="12" fillId="0" borderId="29" xfId="0" applyFont="1" applyBorder="1" applyAlignment="1">
      <alignment horizontal="center" vertical="top"/>
    </xf>
    <xf numFmtId="0" fontId="57" fillId="0" borderId="38" xfId="0" applyFont="1" applyBorder="1"/>
    <xf numFmtId="0" fontId="57" fillId="0" borderId="30" xfId="0" applyFont="1" applyBorder="1"/>
    <xf numFmtId="0" fontId="27" fillId="4" borderId="79" xfId="0" applyFont="1" applyFill="1" applyBorder="1" applyAlignment="1">
      <alignment horizontal="center"/>
    </xf>
    <xf numFmtId="0" fontId="144" fillId="0" borderId="130" xfId="0" applyFont="1" applyBorder="1"/>
    <xf numFmtId="0" fontId="144" fillId="0" borderId="115" xfId="0" applyFont="1" applyBorder="1"/>
    <xf numFmtId="0" fontId="27" fillId="0" borderId="44" xfId="0" applyFont="1" applyBorder="1" applyAlignment="1">
      <alignment horizontal="center"/>
    </xf>
    <xf numFmtId="0" fontId="144" fillId="0" borderId="44" xfId="0" applyFont="1" applyBorder="1"/>
    <xf numFmtId="0" fontId="16" fillId="0" borderId="0" xfId="0" applyFont="1" applyAlignment="1">
      <alignment horizontal="center"/>
    </xf>
    <xf numFmtId="0" fontId="29" fillId="0" borderId="51" xfId="0" applyFont="1" applyBorder="1" applyAlignment="1">
      <alignment horizontal="center" vertical="center"/>
    </xf>
    <xf numFmtId="0" fontId="29" fillId="0" borderId="44" xfId="0" applyFont="1" applyBorder="1" applyAlignment="1">
      <alignment horizontal="left" vertical="center"/>
    </xf>
    <xf numFmtId="0" fontId="40" fillId="0" borderId="44" xfId="0" applyFont="1" applyBorder="1"/>
    <xf numFmtId="0" fontId="29" fillId="0" borderId="67" xfId="0" applyFont="1" applyBorder="1" applyAlignment="1">
      <alignment horizontal="left"/>
    </xf>
    <xf numFmtId="0" fontId="29" fillId="0" borderId="124" xfId="0" applyFont="1" applyBorder="1" applyAlignment="1">
      <alignment horizontal="left"/>
    </xf>
    <xf numFmtId="165" fontId="70" fillId="0" borderId="51" xfId="0" applyNumberFormat="1" applyFont="1" applyBorder="1" applyAlignment="1">
      <alignment horizontal="center" vertical="center"/>
    </xf>
    <xf numFmtId="0" fontId="40" fillId="0" borderId="51" xfId="0" applyFont="1" applyBorder="1"/>
    <xf numFmtId="165" fontId="32" fillId="0" borderId="51" xfId="0" applyNumberFormat="1" applyFont="1" applyBorder="1" applyAlignment="1">
      <alignment horizontal="center" vertical="center"/>
    </xf>
    <xf numFmtId="0" fontId="29" fillId="0" borderId="51" xfId="0" applyFont="1" applyBorder="1" applyAlignment="1">
      <alignment horizontal="left" vertical="center"/>
    </xf>
    <xf numFmtId="0" fontId="137" fillId="12" borderId="138" xfId="0" applyFont="1" applyFill="1" applyBorder="1" applyAlignment="1">
      <alignment horizontal="center" vertical="center" textRotation="90"/>
    </xf>
    <xf numFmtId="0" fontId="37" fillId="16" borderId="118" xfId="0" applyFont="1" applyFill="1" applyBorder="1"/>
    <xf numFmtId="0" fontId="37" fillId="16" borderId="139" xfId="0" applyFont="1" applyFill="1" applyBorder="1"/>
    <xf numFmtId="0" fontId="29" fillId="0" borderId="44" xfId="0" applyFont="1" applyBorder="1" applyAlignment="1">
      <alignment horizontal="center" vertical="center"/>
    </xf>
    <xf numFmtId="165" fontId="32" fillId="0" borderId="67" xfId="0" applyNumberFormat="1" applyFont="1" applyBorder="1" applyAlignment="1">
      <alignment horizontal="center" vertical="center"/>
    </xf>
    <xf numFmtId="0" fontId="40" fillId="0" borderId="67" xfId="0" applyFont="1" applyBorder="1"/>
    <xf numFmtId="0" fontId="40" fillId="0" borderId="74" xfId="0" applyFont="1" applyBorder="1"/>
    <xf numFmtId="0" fontId="9" fillId="0" borderId="44" xfId="0" applyFont="1" applyBorder="1" applyAlignment="1">
      <alignment horizontal="center"/>
    </xf>
    <xf numFmtId="0" fontId="29" fillId="0" borderId="115" xfId="0" applyFont="1" applyBorder="1" applyAlignment="1">
      <alignment horizontal="left" vertical="center"/>
    </xf>
    <xf numFmtId="0" fontId="19" fillId="0" borderId="44" xfId="0" applyFont="1" applyBorder="1" applyAlignment="1">
      <alignment horizontal="left" vertical="top" wrapText="1"/>
    </xf>
    <xf numFmtId="0" fontId="137" fillId="5" borderId="138" xfId="0" applyFont="1" applyFill="1" applyBorder="1" applyAlignment="1">
      <alignment horizontal="center" vertical="center" textRotation="90"/>
    </xf>
    <xf numFmtId="0" fontId="37" fillId="0" borderId="118" xfId="0" applyFont="1" applyBorder="1"/>
    <xf numFmtId="0" fontId="37" fillId="0" borderId="139" xfId="0" applyFont="1" applyBorder="1"/>
    <xf numFmtId="0" fontId="29" fillId="0" borderId="4" xfId="0" applyFont="1" applyBorder="1" applyAlignment="1">
      <alignment horizontal="center" vertical="center"/>
    </xf>
    <xf numFmtId="0" fontId="40" fillId="0" borderId="4" xfId="0" applyFont="1" applyBorder="1"/>
    <xf numFmtId="0" fontId="40" fillId="0" borderId="72" xfId="0" applyFont="1" applyBorder="1"/>
    <xf numFmtId="0" fontId="29" fillId="0" borderId="82" xfId="0" applyFont="1" applyBorder="1" applyAlignment="1">
      <alignment horizontal="left"/>
    </xf>
    <xf numFmtId="0" fontId="29" fillId="0" borderId="137" xfId="0" applyFont="1" applyBorder="1" applyAlignment="1">
      <alignment horizontal="left"/>
    </xf>
    <xf numFmtId="165" fontId="32" fillId="0" borderId="79" xfId="0" applyNumberFormat="1" applyFont="1" applyBorder="1" applyAlignment="1">
      <alignment horizontal="center" vertical="center"/>
    </xf>
    <xf numFmtId="165" fontId="32" fillId="0" borderId="115" xfId="0" applyNumberFormat="1" applyFont="1" applyBorder="1" applyAlignment="1">
      <alignment horizontal="center" vertical="center"/>
    </xf>
    <xf numFmtId="0" fontId="9" fillId="0" borderId="15" xfId="0" applyFont="1" applyBorder="1" applyAlignment="1">
      <alignment horizontal="center"/>
    </xf>
    <xf numFmtId="0" fontId="29" fillId="0" borderId="72" xfId="0" applyFont="1" applyBorder="1" applyAlignment="1">
      <alignment horizontal="center" vertical="center"/>
    </xf>
    <xf numFmtId="0" fontId="29" fillId="0" borderId="29" xfId="0" applyFont="1" applyBorder="1" applyAlignment="1">
      <alignment horizontal="center" vertical="center"/>
    </xf>
    <xf numFmtId="0" fontId="29" fillId="0" borderId="30" xfId="0" applyFont="1" applyBorder="1" applyAlignment="1">
      <alignment horizontal="center" vertical="center"/>
    </xf>
    <xf numFmtId="0" fontId="29" fillId="0" borderId="29" xfId="0" applyFont="1" applyBorder="1" applyAlignment="1">
      <alignment horizontal="left" vertical="center"/>
    </xf>
    <xf numFmtId="0" fontId="29" fillId="0" borderId="30" xfId="0" applyFont="1" applyBorder="1" applyAlignment="1">
      <alignment horizontal="left" vertical="center"/>
    </xf>
    <xf numFmtId="0" fontId="29" fillId="0" borderId="49" xfId="0" applyFont="1" applyBorder="1" applyAlignment="1">
      <alignment horizontal="center" vertical="center"/>
    </xf>
    <xf numFmtId="0" fontId="29" fillId="0" borderId="5" xfId="0" applyFont="1" applyBorder="1" applyAlignment="1">
      <alignment horizontal="center" vertical="center"/>
    </xf>
    <xf numFmtId="0" fontId="29" fillId="0" borderId="136" xfId="0" applyFont="1" applyBorder="1" applyAlignment="1">
      <alignment horizontal="left" vertical="center"/>
    </xf>
    <xf numFmtId="0" fontId="29" fillId="0" borderId="7" xfId="0" applyFont="1" applyBorder="1" applyAlignment="1">
      <alignment horizontal="center" vertical="center"/>
    </xf>
    <xf numFmtId="0" fontId="29" fillId="0" borderId="75" xfId="0" applyFont="1" applyBorder="1" applyAlignment="1">
      <alignment horizontal="center" vertical="center"/>
    </xf>
    <xf numFmtId="0" fontId="29" fillId="0" borderId="49" xfId="0" applyFont="1" applyBorder="1" applyAlignment="1">
      <alignment horizontal="left" vertical="center"/>
    </xf>
    <xf numFmtId="0" fontId="29" fillId="0" borderId="5" xfId="0" applyFont="1" applyBorder="1" applyAlignment="1">
      <alignment horizontal="left" vertical="center"/>
    </xf>
    <xf numFmtId="0" fontId="9" fillId="0" borderId="71" xfId="0" applyFont="1" applyBorder="1" applyAlignment="1">
      <alignment horizontal="center"/>
    </xf>
    <xf numFmtId="0" fontId="40" fillId="0" borderId="7" xfId="0" applyFont="1" applyBorder="1"/>
    <xf numFmtId="0" fontId="40" fillId="0" borderId="75" xfId="0" applyFont="1" applyBorder="1"/>
    <xf numFmtId="0" fontId="29" fillId="0" borderId="4" xfId="0" applyFont="1" applyBorder="1" applyAlignment="1">
      <alignment horizontal="left" vertical="center"/>
    </xf>
    <xf numFmtId="0" fontId="40" fillId="0" borderId="5" xfId="0" applyFont="1" applyBorder="1"/>
    <xf numFmtId="165" fontId="32" fillId="0" borderId="58" xfId="0" applyNumberFormat="1" applyFont="1" applyBorder="1" applyAlignment="1">
      <alignment horizontal="center" vertical="center"/>
    </xf>
    <xf numFmtId="0" fontId="29" fillId="0" borderId="160" xfId="0" applyFont="1" applyBorder="1" applyAlignment="1">
      <alignment horizontal="left" vertical="center"/>
    </xf>
    <xf numFmtId="0" fontId="40" fillId="0" borderId="93" xfId="0" applyFont="1" applyBorder="1"/>
    <xf numFmtId="0" fontId="12" fillId="0" borderId="69" xfId="0" applyFont="1" applyBorder="1" applyAlignment="1">
      <alignment horizontal="left" vertical="center"/>
    </xf>
    <xf numFmtId="0" fontId="12" fillId="0" borderId="104" xfId="0" applyFont="1" applyBorder="1" applyAlignment="1">
      <alignment horizontal="left" vertical="center"/>
    </xf>
    <xf numFmtId="0" fontId="138" fillId="0" borderId="44" xfId="0" applyFont="1" applyBorder="1" applyAlignment="1">
      <alignment horizontal="left"/>
    </xf>
    <xf numFmtId="0" fontId="12" fillId="0" borderId="68" xfId="0" applyFont="1" applyBorder="1" applyAlignment="1">
      <alignment horizontal="left" vertical="center"/>
    </xf>
    <xf numFmtId="0" fontId="12" fillId="0" borderId="108" xfId="0" applyFont="1" applyBorder="1" applyAlignment="1">
      <alignment horizontal="left" vertical="center"/>
    </xf>
    <xf numFmtId="0" fontId="35" fillId="0" borderId="111" xfId="0" applyFont="1" applyBorder="1" applyAlignment="1">
      <alignment horizontal="center" vertical="center"/>
    </xf>
    <xf numFmtId="0" fontId="35" fillId="0" borderId="121" xfId="0" applyFont="1" applyBorder="1" applyAlignment="1">
      <alignment horizontal="center" vertical="center"/>
    </xf>
    <xf numFmtId="0" fontId="137" fillId="5" borderId="120" xfId="0" applyFont="1" applyFill="1" applyBorder="1" applyAlignment="1">
      <alignment horizontal="center" vertical="center" textRotation="90"/>
    </xf>
    <xf numFmtId="0" fontId="37" fillId="0" borderId="122" xfId="0" applyFont="1" applyBorder="1"/>
    <xf numFmtId="0" fontId="37" fillId="0" borderId="123" xfId="0" applyFont="1" applyBorder="1"/>
    <xf numFmtId="0" fontId="33" fillId="0" borderId="44" xfId="0" applyFont="1" applyBorder="1" applyAlignment="1">
      <alignment horizontal="center"/>
    </xf>
    <xf numFmtId="0" fontId="29" fillId="0" borderId="44" xfId="0" applyFont="1" applyBorder="1" applyAlignment="1">
      <alignment horizontal="left"/>
    </xf>
    <xf numFmtId="0" fontId="29" fillId="0" borderId="79" xfId="0" applyFont="1" applyBorder="1" applyAlignment="1">
      <alignment horizontal="center" vertical="center"/>
    </xf>
    <xf numFmtId="0" fontId="29" fillId="0" borderId="115" xfId="0" applyFont="1" applyBorder="1" applyAlignment="1">
      <alignment horizontal="center" vertical="center"/>
    </xf>
    <xf numFmtId="0" fontId="29" fillId="0" borderId="58" xfId="0" applyFont="1" applyBorder="1" applyAlignment="1">
      <alignment horizontal="left" vertical="center"/>
    </xf>
    <xf numFmtId="0" fontId="29" fillId="0" borderId="79" xfId="0" applyFont="1" applyBorder="1" applyAlignment="1">
      <alignment horizontal="left" vertical="center"/>
    </xf>
    <xf numFmtId="0" fontId="19" fillId="0" borderId="44" xfId="0" applyFont="1" applyBorder="1" applyAlignment="1">
      <alignment horizontal="justify" vertical="top" wrapText="1"/>
    </xf>
    <xf numFmtId="0" fontId="40" fillId="0" borderId="38" xfId="0" applyFont="1" applyBorder="1"/>
    <xf numFmtId="0" fontId="68" fillId="0" borderId="44" xfId="0" applyFont="1" applyBorder="1" applyAlignment="1">
      <alignment horizontal="left"/>
    </xf>
    <xf numFmtId="0" fontId="68" fillId="0" borderId="74" xfId="0" applyFont="1" applyBorder="1" applyAlignment="1">
      <alignment horizontal="left"/>
    </xf>
    <xf numFmtId="0" fontId="139" fillId="5" borderId="120" xfId="0" applyFont="1" applyFill="1" applyBorder="1" applyAlignment="1">
      <alignment horizontal="center" vertical="center" textRotation="90"/>
    </xf>
    <xf numFmtId="0" fontId="66" fillId="0" borderId="122" xfId="0" applyFont="1" applyBorder="1"/>
    <xf numFmtId="0" fontId="66" fillId="0" borderId="123" xfId="0" applyFont="1" applyBorder="1"/>
    <xf numFmtId="0" fontId="0" fillId="0" borderId="135" xfId="0" applyBorder="1" applyAlignment="1">
      <alignment horizontal="center"/>
    </xf>
    <xf numFmtId="0" fontId="0" fillId="0" borderId="89" xfId="0" applyBorder="1" applyAlignment="1">
      <alignment horizontal="center"/>
    </xf>
    <xf numFmtId="0" fontId="34" fillId="0" borderId="44" xfId="0" applyFont="1" applyBorder="1" applyAlignment="1">
      <alignment horizontal="justify" vertical="top" wrapText="1"/>
    </xf>
    <xf numFmtId="0" fontId="0" fillId="0" borderId="44" xfId="0" applyBorder="1" applyAlignment="1">
      <alignment horizontal="justify"/>
    </xf>
    <xf numFmtId="0" fontId="40" fillId="0" borderId="58" xfId="0" applyFont="1" applyBorder="1"/>
    <xf numFmtId="165" fontId="32" fillId="0" borderId="135" xfId="0" applyNumberFormat="1" applyFont="1" applyBorder="1" applyAlignment="1">
      <alignment horizontal="center" vertical="center"/>
    </xf>
    <xf numFmtId="165" fontId="32" fillId="0" borderId="89" xfId="0" applyNumberFormat="1" applyFont="1" applyBorder="1" applyAlignment="1">
      <alignment horizontal="center" vertical="center"/>
    </xf>
    <xf numFmtId="0" fontId="31" fillId="15" borderId="44" xfId="0" applyFont="1" applyFill="1" applyBorder="1" applyAlignment="1">
      <alignment horizontal="center" vertical="top" wrapText="1"/>
    </xf>
    <xf numFmtId="165" fontId="22" fillId="0" borderId="51" xfId="0" applyNumberFormat="1" applyFont="1" applyBorder="1" applyAlignment="1">
      <alignment horizontal="center" vertical="center"/>
    </xf>
    <xf numFmtId="165" fontId="22" fillId="0" borderId="58" xfId="0" applyNumberFormat="1" applyFont="1" applyBorder="1" applyAlignment="1">
      <alignment horizontal="center" vertical="center"/>
    </xf>
    <xf numFmtId="0" fontId="66" fillId="0" borderId="79" xfId="0" applyFont="1" applyBorder="1"/>
    <xf numFmtId="165" fontId="99" fillId="0" borderId="49" xfId="0" applyNumberFormat="1" applyFont="1" applyBorder="1" applyAlignment="1">
      <alignment horizontal="center" vertical="center"/>
    </xf>
    <xf numFmtId="165" fontId="99" fillId="0" borderId="5" xfId="0" applyNumberFormat="1" applyFont="1" applyBorder="1" applyAlignment="1">
      <alignment horizontal="center" vertical="center"/>
    </xf>
    <xf numFmtId="165" fontId="99" fillId="0" borderId="51" xfId="0" applyNumberFormat="1" applyFont="1" applyBorder="1" applyAlignment="1">
      <alignment horizontal="center" vertical="center"/>
    </xf>
    <xf numFmtId="165" fontId="22" fillId="0" borderId="29" xfId="0" applyNumberFormat="1" applyFont="1" applyBorder="1" applyAlignment="1">
      <alignment horizontal="center" vertical="center"/>
    </xf>
    <xf numFmtId="0" fontId="66" fillId="0" borderId="38" xfId="0" applyFont="1" applyBorder="1"/>
    <xf numFmtId="0" fontId="17" fillId="5" borderId="138" xfId="0" applyFont="1" applyFill="1" applyBorder="1" applyAlignment="1">
      <alignment horizontal="center" vertical="center" textRotation="90"/>
    </xf>
    <xf numFmtId="0" fontId="5" fillId="0" borderId="118" xfId="0" applyFont="1" applyBorder="1"/>
    <xf numFmtId="0" fontId="5" fillId="0" borderId="139" xfId="0" applyFont="1" applyBorder="1"/>
    <xf numFmtId="0" fontId="40" fillId="0" borderId="49" xfId="0" applyFont="1" applyBorder="1" applyAlignment="1">
      <alignment horizontal="left" vertical="center"/>
    </xf>
    <xf numFmtId="0" fontId="40" fillId="0" borderId="5" xfId="0" applyFont="1" applyBorder="1" applyAlignment="1">
      <alignment horizontal="left" vertical="center"/>
    </xf>
    <xf numFmtId="0" fontId="40" fillId="0" borderId="38" xfId="0" applyFont="1" applyBorder="1" applyAlignment="1">
      <alignment horizontal="left" vertical="center"/>
    </xf>
    <xf numFmtId="0" fontId="40" fillId="0" borderId="30" xfId="0" applyFont="1" applyBorder="1" applyAlignment="1">
      <alignment horizontal="left" vertical="center"/>
    </xf>
    <xf numFmtId="0" fontId="40" fillId="0" borderId="44" xfId="0" applyFont="1" applyBorder="1" applyAlignment="1">
      <alignment horizontal="left" vertical="center"/>
    </xf>
    <xf numFmtId="165" fontId="70" fillId="0" borderId="79" xfId="0" applyNumberFormat="1" applyFont="1" applyBorder="1" applyAlignment="1">
      <alignment horizontal="center" vertical="center"/>
    </xf>
    <xf numFmtId="165" fontId="70" fillId="0" borderId="115" xfId="0" applyNumberFormat="1" applyFont="1" applyBorder="1" applyAlignment="1">
      <alignment horizontal="center" vertical="center"/>
    </xf>
    <xf numFmtId="0" fontId="31" fillId="0" borderId="71" xfId="0" applyFont="1" applyBorder="1" applyAlignment="1">
      <alignment horizontal="center" vertical="top"/>
    </xf>
    <xf numFmtId="0" fontId="139" fillId="5" borderId="138" xfId="0" applyFont="1" applyFill="1" applyBorder="1" applyAlignment="1">
      <alignment horizontal="center" vertical="center" textRotation="90"/>
    </xf>
    <xf numFmtId="0" fontId="139" fillId="5" borderId="118" xfId="0" applyFont="1" applyFill="1" applyBorder="1" applyAlignment="1">
      <alignment horizontal="center" vertical="center" textRotation="90"/>
    </xf>
    <xf numFmtId="0" fontId="139" fillId="5" borderId="139" xfId="0" applyFont="1" applyFill="1" applyBorder="1" applyAlignment="1">
      <alignment horizontal="center" vertical="center" textRotation="90"/>
    </xf>
    <xf numFmtId="0" fontId="40" fillId="0" borderId="127" xfId="0" applyFont="1" applyBorder="1"/>
    <xf numFmtId="0" fontId="22" fillId="0" borderId="51" xfId="0" applyFont="1" applyBorder="1" applyAlignment="1">
      <alignment horizontal="center" vertical="center"/>
    </xf>
    <xf numFmtId="165" fontId="22" fillId="0" borderId="135" xfId="0" applyNumberFormat="1" applyFont="1" applyBorder="1" applyAlignment="1">
      <alignment horizontal="center" vertical="center"/>
    </xf>
    <xf numFmtId="165" fontId="22" fillId="0" borderId="82" xfId="0" applyNumberFormat="1" applyFont="1" applyBorder="1" applyAlignment="1">
      <alignment horizontal="center" vertical="center"/>
    </xf>
    <xf numFmtId="0" fontId="40" fillId="0" borderId="51" xfId="0" applyFont="1" applyBorder="1" applyAlignment="1">
      <alignment horizontal="left" vertical="center"/>
    </xf>
    <xf numFmtId="0" fontId="99" fillId="0" borderId="51" xfId="0" applyFont="1" applyBorder="1" applyAlignment="1">
      <alignment horizontal="center"/>
    </xf>
    <xf numFmtId="0" fontId="19" fillId="0" borderId="51" xfId="0" applyFont="1" applyBorder="1" applyAlignment="1">
      <alignment horizontal="left" vertical="center"/>
    </xf>
    <xf numFmtId="0" fontId="29" fillId="0" borderId="38" xfId="0" applyFont="1" applyBorder="1" applyAlignment="1">
      <alignment horizontal="center" vertical="center"/>
    </xf>
    <xf numFmtId="165" fontId="22" fillId="0" borderId="89" xfId="0" applyNumberFormat="1" applyFont="1" applyBorder="1" applyAlignment="1">
      <alignment horizontal="center" vertical="center"/>
    </xf>
    <xf numFmtId="0" fontId="40" fillId="0" borderId="28" xfId="0" applyFont="1" applyBorder="1"/>
    <xf numFmtId="0" fontId="29" fillId="0" borderId="84" xfId="0" applyFont="1" applyBorder="1" applyAlignment="1">
      <alignment horizontal="left" vertical="center"/>
    </xf>
    <xf numFmtId="0" fontId="29" fillId="0" borderId="86" xfId="0" applyFont="1" applyBorder="1" applyAlignment="1">
      <alignment horizontal="left" vertical="center"/>
    </xf>
    <xf numFmtId="0" fontId="29" fillId="0" borderId="74" xfId="0" applyFont="1" applyBorder="1" applyAlignment="1">
      <alignment horizontal="center" vertical="center"/>
    </xf>
    <xf numFmtId="0" fontId="7" fillId="0" borderId="15" xfId="0" applyFont="1" applyBorder="1" applyAlignment="1">
      <alignment horizontal="center"/>
    </xf>
    <xf numFmtId="0" fontId="32" fillId="0" borderId="71" xfId="0" applyFont="1" applyBorder="1" applyAlignment="1">
      <alignment horizontal="center" vertical="top"/>
    </xf>
    <xf numFmtId="0" fontId="139" fillId="5" borderId="68" xfId="0" applyFont="1" applyFill="1" applyBorder="1" applyAlignment="1">
      <alignment horizontal="center" vertical="center" textRotation="90"/>
    </xf>
    <xf numFmtId="0" fontId="139" fillId="5" borderId="71" xfId="0" applyFont="1" applyFill="1" applyBorder="1" applyAlignment="1">
      <alignment horizontal="center" vertical="center" textRotation="90"/>
    </xf>
    <xf numFmtId="0" fontId="139" fillId="5" borderId="113" xfId="0" applyFont="1" applyFill="1" applyBorder="1" applyAlignment="1">
      <alignment horizontal="center" vertical="center" textRotation="90"/>
    </xf>
    <xf numFmtId="0" fontId="17" fillId="5" borderId="68" xfId="0" applyFont="1" applyFill="1" applyBorder="1" applyAlignment="1">
      <alignment horizontal="center" vertical="center" textRotation="90"/>
    </xf>
    <xf numFmtId="0" fontId="17" fillId="5" borderId="71" xfId="0" applyFont="1" applyFill="1" applyBorder="1" applyAlignment="1">
      <alignment horizontal="center" vertical="center" textRotation="90"/>
    </xf>
    <xf numFmtId="0" fontId="17" fillId="5" borderId="113" xfId="0" applyFont="1" applyFill="1" applyBorder="1" applyAlignment="1">
      <alignment horizontal="center" vertical="center" textRotation="90"/>
    </xf>
    <xf numFmtId="0" fontId="17" fillId="5" borderId="120" xfId="0" applyFont="1" applyFill="1" applyBorder="1" applyAlignment="1">
      <alignment horizontal="center" vertical="center" textRotation="90"/>
    </xf>
    <xf numFmtId="0" fontId="17" fillId="5" borderId="122" xfId="0" applyFont="1" applyFill="1" applyBorder="1" applyAlignment="1">
      <alignment horizontal="center" vertical="center" textRotation="90"/>
    </xf>
    <xf numFmtId="0" fontId="17" fillId="5" borderId="123" xfId="0" applyFont="1" applyFill="1" applyBorder="1" applyAlignment="1">
      <alignment horizontal="center" vertical="center" textRotation="90"/>
    </xf>
    <xf numFmtId="0" fontId="19" fillId="0" borderId="44" xfId="0" applyFont="1" applyBorder="1" applyAlignment="1">
      <alignment vertical="top" wrapText="1"/>
    </xf>
    <xf numFmtId="165" fontId="22" fillId="0" borderId="49" xfId="0" applyNumberFormat="1" applyFont="1" applyBorder="1" applyAlignment="1">
      <alignment horizontal="center" vertical="center"/>
    </xf>
    <xf numFmtId="165" fontId="22" fillId="0" borderId="4" xfId="0" applyNumberFormat="1" applyFont="1" applyBorder="1" applyAlignment="1">
      <alignment horizontal="center" vertical="center"/>
    </xf>
    <xf numFmtId="165" fontId="99" fillId="0" borderId="36" xfId="0" applyNumberFormat="1" applyFont="1" applyBorder="1" applyAlignment="1">
      <alignment horizontal="center" vertical="center"/>
    </xf>
    <xf numFmtId="165" fontId="99" fillId="0" borderId="37" xfId="0" applyNumberFormat="1" applyFont="1" applyBorder="1" applyAlignment="1">
      <alignment horizontal="center" vertical="center"/>
    </xf>
    <xf numFmtId="0" fontId="29" fillId="0" borderId="77" xfId="0" applyFont="1" applyBorder="1" applyAlignment="1">
      <alignment horizontal="left" vertical="center"/>
    </xf>
    <xf numFmtId="0" fontId="29" fillId="0" borderId="92" xfId="0" applyFont="1" applyBorder="1" applyAlignment="1">
      <alignment horizontal="center" vertical="center"/>
    </xf>
    <xf numFmtId="0" fontId="29" fillId="0" borderId="93" xfId="0" applyFont="1" applyBorder="1" applyAlignment="1">
      <alignment horizontal="center" vertical="center"/>
    </xf>
    <xf numFmtId="0" fontId="139" fillId="5" borderId="122" xfId="0" applyFont="1" applyFill="1" applyBorder="1" applyAlignment="1">
      <alignment horizontal="center" vertical="center" textRotation="90"/>
    </xf>
    <xf numFmtId="0" fontId="139" fillId="5" borderId="123" xfId="0" applyFont="1" applyFill="1" applyBorder="1" applyAlignment="1">
      <alignment horizontal="center" vertical="center" textRotation="90"/>
    </xf>
    <xf numFmtId="0" fontId="40" fillId="0" borderId="30" xfId="0" applyFont="1" applyBorder="1"/>
    <xf numFmtId="0" fontId="137" fillId="5" borderId="122" xfId="0" applyFont="1" applyFill="1" applyBorder="1" applyAlignment="1">
      <alignment horizontal="center" vertical="center" textRotation="90"/>
    </xf>
    <xf numFmtId="0" fontId="137" fillId="5" borderId="123" xfId="0" applyFont="1" applyFill="1" applyBorder="1" applyAlignment="1">
      <alignment horizontal="center" vertical="center" textRotation="90"/>
    </xf>
    <xf numFmtId="0" fontId="32" fillId="0" borderId="113" xfId="0" applyFont="1" applyBorder="1" applyAlignment="1">
      <alignment horizontal="left" vertical="center"/>
    </xf>
    <xf numFmtId="0" fontId="32" fillId="0" borderId="67" xfId="0" applyFont="1" applyBorder="1" applyAlignment="1">
      <alignment horizontal="left" vertical="center"/>
    </xf>
    <xf numFmtId="0" fontId="32" fillId="0" borderId="124" xfId="0" applyFont="1" applyBorder="1" applyAlignment="1">
      <alignment horizontal="left" vertical="center"/>
    </xf>
    <xf numFmtId="0" fontId="29" fillId="0" borderId="38" xfId="0" applyFont="1" applyBorder="1" applyAlignment="1">
      <alignment horizontal="left" vertical="center"/>
    </xf>
    <xf numFmtId="0" fontId="34" fillId="0" borderId="44" xfId="0" applyFont="1" applyBorder="1" applyAlignment="1">
      <alignment horizontal="left" vertical="top" wrapText="1"/>
    </xf>
    <xf numFmtId="0" fontId="29" fillId="0" borderId="71" xfId="0" applyFont="1" applyBorder="1" applyAlignment="1">
      <alignment horizontal="center"/>
    </xf>
    <xf numFmtId="0" fontId="137" fillId="5" borderId="118" xfId="0" applyFont="1" applyFill="1" applyBorder="1" applyAlignment="1">
      <alignment horizontal="center" vertical="center" textRotation="90"/>
    </xf>
    <xf numFmtId="0" fontId="137" fillId="5" borderId="139" xfId="0" applyFont="1" applyFill="1" applyBorder="1" applyAlignment="1">
      <alignment horizontal="center" vertical="center" textRotation="90"/>
    </xf>
    <xf numFmtId="0" fontId="39" fillId="0" borderId="44" xfId="0" applyFont="1" applyBorder="1" applyAlignment="1">
      <alignment horizontal="justify"/>
    </xf>
    <xf numFmtId="0" fontId="32" fillId="0" borderId="44" xfId="0" applyFont="1" applyBorder="1" applyAlignment="1">
      <alignment horizontal="center" vertical="center"/>
    </xf>
    <xf numFmtId="0" fontId="0" fillId="0" borderId="44" xfId="0" applyBorder="1" applyAlignment="1">
      <alignment horizontal="left" vertical="top"/>
    </xf>
    <xf numFmtId="0" fontId="32" fillId="0" borderId="111" xfId="0" applyFont="1" applyBorder="1" applyAlignment="1">
      <alignment horizontal="center" vertical="center"/>
    </xf>
    <xf numFmtId="0" fontId="32" fillId="0" borderId="141" xfId="0" applyFont="1" applyBorder="1" applyAlignment="1">
      <alignment horizontal="center" vertical="center"/>
    </xf>
    <xf numFmtId="0" fontId="32" fillId="0" borderId="121" xfId="0" applyFont="1" applyBorder="1" applyAlignment="1">
      <alignment horizontal="center" vertical="center"/>
    </xf>
    <xf numFmtId="0" fontId="29" fillId="0" borderId="67" xfId="0" applyFont="1" applyBorder="1" applyAlignment="1">
      <alignment horizontal="left" vertical="center"/>
    </xf>
    <xf numFmtId="0" fontId="17" fillId="5" borderId="118" xfId="0" applyFont="1" applyFill="1" applyBorder="1" applyAlignment="1">
      <alignment horizontal="center" vertical="center" textRotation="90"/>
    </xf>
    <xf numFmtId="0" fontId="17" fillId="5" borderId="139" xfId="0" applyFont="1" applyFill="1" applyBorder="1" applyAlignment="1">
      <alignment horizontal="center" vertical="center" textRotation="90"/>
    </xf>
    <xf numFmtId="0" fontId="130" fillId="0" borderId="44" xfId="0" applyFont="1" applyBorder="1" applyAlignment="1">
      <alignment horizontal="left" vertical="center" wrapText="1"/>
    </xf>
    <xf numFmtId="0" fontId="33" fillId="0" borderId="51" xfId="0" applyFont="1" applyBorder="1" applyAlignment="1">
      <alignment horizontal="center"/>
    </xf>
    <xf numFmtId="0" fontId="33" fillId="0" borderId="79" xfId="0" applyFont="1" applyBorder="1" applyAlignment="1">
      <alignment horizontal="center"/>
    </xf>
    <xf numFmtId="0" fontId="139" fillId="12" borderId="120" xfId="0" applyFont="1" applyFill="1" applyBorder="1" applyAlignment="1">
      <alignment horizontal="center" vertical="center" textRotation="90"/>
    </xf>
    <xf numFmtId="0" fontId="139" fillId="12" borderId="122" xfId="0" applyFont="1" applyFill="1" applyBorder="1" applyAlignment="1">
      <alignment horizontal="center" vertical="center" textRotation="90"/>
    </xf>
    <xf numFmtId="0" fontId="139" fillId="12" borderId="123" xfId="0" applyFont="1" applyFill="1" applyBorder="1" applyAlignment="1">
      <alignment horizontal="center" vertical="center" textRotation="90"/>
    </xf>
    <xf numFmtId="0" fontId="29" fillId="0" borderId="106" xfId="0" applyFont="1" applyBorder="1" applyAlignment="1">
      <alignment horizontal="left" vertical="center"/>
    </xf>
    <xf numFmtId="165" fontId="32" fillId="0" borderId="160" xfId="0" applyNumberFormat="1" applyFont="1" applyBorder="1" applyAlignment="1">
      <alignment horizontal="center" vertical="center"/>
    </xf>
    <xf numFmtId="6" fontId="32" fillId="0" borderId="29" xfId="0" applyNumberFormat="1" applyFont="1" applyBorder="1" applyAlignment="1">
      <alignment horizontal="center" vertical="center"/>
    </xf>
    <xf numFmtId="0" fontId="29" fillId="0" borderId="77" xfId="0" applyFont="1" applyBorder="1" applyAlignment="1">
      <alignment horizontal="center" vertical="center"/>
    </xf>
    <xf numFmtId="0" fontId="29" fillId="0" borderId="92" xfId="0" applyFont="1" applyBorder="1" applyAlignment="1">
      <alignment horizontal="left" vertical="center"/>
    </xf>
    <xf numFmtId="0" fontId="155" fillId="0" borderId="44" xfId="0" applyFont="1" applyBorder="1" applyAlignment="1">
      <alignment horizontal="center" vertical="center" wrapText="1"/>
    </xf>
    <xf numFmtId="0" fontId="40" fillId="0" borderId="4" xfId="0" applyFont="1" applyBorder="1" applyAlignment="1">
      <alignment horizontal="left" vertical="center"/>
    </xf>
    <xf numFmtId="0" fontId="28" fillId="0" borderId="15" xfId="1" applyBorder="1" applyAlignment="1">
      <alignment horizontal="center"/>
    </xf>
    <xf numFmtId="0" fontId="40" fillId="0" borderId="29" xfId="0" applyFont="1" applyBorder="1" applyAlignment="1">
      <alignment horizontal="left" vertical="center"/>
    </xf>
    <xf numFmtId="165" fontId="32" fillId="0" borderId="44" xfId="0" applyNumberFormat="1" applyFont="1" applyBorder="1" applyAlignment="1">
      <alignment horizontal="center" vertical="center"/>
    </xf>
    <xf numFmtId="0" fontId="29" fillId="0" borderId="67" xfId="0" applyFont="1" applyBorder="1" applyAlignment="1">
      <alignment horizontal="center"/>
    </xf>
    <xf numFmtId="0" fontId="19" fillId="0" borderId="67" xfId="0" applyFont="1" applyBorder="1" applyAlignment="1">
      <alignment horizontal="justify" vertical="top" wrapText="1"/>
    </xf>
    <xf numFmtId="0" fontId="32" fillId="0" borderId="134" xfId="0" applyFont="1" applyBorder="1" applyAlignment="1">
      <alignment horizontal="center" vertical="center"/>
    </xf>
    <xf numFmtId="0" fontId="32" fillId="0" borderId="129" xfId="0" applyFont="1" applyBorder="1" applyAlignment="1">
      <alignment horizontal="center" vertical="center"/>
    </xf>
    <xf numFmtId="0" fontId="53" fillId="0" borderId="71" xfId="0" applyFont="1" applyBorder="1" applyAlignment="1">
      <alignment horizontal="center" vertical="top"/>
    </xf>
    <xf numFmtId="165" fontId="70" fillId="0" borderId="29" xfId="0" applyNumberFormat="1" applyFont="1" applyBorder="1" applyAlignment="1">
      <alignment horizontal="center" vertical="center"/>
    </xf>
    <xf numFmtId="165" fontId="70" fillId="0" borderId="30" xfId="0" applyNumberFormat="1" applyFont="1" applyBorder="1" applyAlignment="1">
      <alignment horizontal="center" vertical="center"/>
    </xf>
    <xf numFmtId="165" fontId="70" fillId="0" borderId="49" xfId="0" applyNumberFormat="1" applyFont="1" applyBorder="1" applyAlignment="1">
      <alignment horizontal="center" vertical="center"/>
    </xf>
    <xf numFmtId="165" fontId="70" fillId="0" borderId="5" xfId="0" applyNumberFormat="1" applyFont="1" applyBorder="1" applyAlignment="1">
      <alignment horizontal="center" vertical="center"/>
    </xf>
    <xf numFmtId="165" fontId="70" fillId="0" borderId="58" xfId="0" applyNumberFormat="1" applyFont="1" applyBorder="1" applyAlignment="1">
      <alignment horizontal="center" vertical="center"/>
    </xf>
    <xf numFmtId="0" fontId="22" fillId="0" borderId="28" xfId="0" applyFont="1" applyBorder="1" applyAlignment="1">
      <alignment horizontal="left" vertical="top" wrapText="1"/>
    </xf>
    <xf numFmtId="0" fontId="22" fillId="0" borderId="44" xfId="0" applyFont="1" applyBorder="1" applyAlignment="1">
      <alignment horizontal="left" vertical="top" wrapText="1"/>
    </xf>
    <xf numFmtId="0" fontId="32" fillId="0" borderId="51" xfId="0" applyFont="1" applyBorder="1" applyAlignment="1">
      <alignment horizontal="center" vertical="center"/>
    </xf>
    <xf numFmtId="0" fontId="70" fillId="0" borderId="51" xfId="0" applyFont="1" applyBorder="1" applyAlignment="1">
      <alignment horizontal="center"/>
    </xf>
    <xf numFmtId="0" fontId="40" fillId="0" borderId="38" xfId="0" applyFont="1" applyBorder="1" applyAlignment="1">
      <alignment horizontal="center" vertical="center"/>
    </xf>
    <xf numFmtId="0" fontId="19" fillId="0" borderId="44" xfId="0" applyFont="1" applyBorder="1" applyAlignment="1">
      <alignment horizontal="center" vertical="top" wrapText="1"/>
    </xf>
    <xf numFmtId="0" fontId="137" fillId="5" borderId="68" xfId="0" applyFont="1" applyFill="1" applyBorder="1" applyAlignment="1">
      <alignment horizontal="center" vertical="center" textRotation="90"/>
    </xf>
    <xf numFmtId="0" fontId="37" fillId="0" borderId="71" xfId="0" applyFont="1" applyBorder="1"/>
    <xf numFmtId="0" fontId="37" fillId="0" borderId="113" xfId="0" applyFont="1" applyBorder="1"/>
    <xf numFmtId="6" fontId="70" fillId="0" borderId="49" xfId="0" applyNumberFormat="1" applyFont="1" applyBorder="1" applyAlignment="1">
      <alignment horizontal="center" vertical="center"/>
    </xf>
    <xf numFmtId="0" fontId="70" fillId="0" borderId="77" xfId="0" applyFont="1" applyBorder="1" applyAlignment="1">
      <alignment horizontal="center" vertical="center"/>
    </xf>
    <xf numFmtId="165" fontId="32" fillId="0" borderId="49" xfId="0" applyNumberFormat="1" applyFont="1" applyBorder="1" applyAlignment="1">
      <alignment horizontal="center" vertical="center"/>
    </xf>
    <xf numFmtId="0" fontId="37" fillId="0" borderId="44" xfId="0" applyFont="1" applyBorder="1" applyAlignment="1">
      <alignment horizontal="justify" vertical="top" wrapText="1"/>
    </xf>
    <xf numFmtId="0" fontId="71" fillId="0" borderId="44" xfId="0" applyFont="1" applyBorder="1" applyAlignment="1">
      <alignment horizontal="justify"/>
    </xf>
    <xf numFmtId="0" fontId="66" fillId="0" borderId="44" xfId="0" applyFont="1" applyBorder="1" applyAlignment="1">
      <alignment horizontal="justify" vertical="top" wrapText="1"/>
    </xf>
    <xf numFmtId="0" fontId="40" fillId="0" borderId="106" xfId="0" applyFont="1" applyBorder="1"/>
    <xf numFmtId="165" fontId="32" fillId="0" borderId="125" xfId="0" applyNumberFormat="1" applyFont="1" applyBorder="1" applyAlignment="1">
      <alignment horizontal="center" vertical="center"/>
    </xf>
    <xf numFmtId="0" fontId="40" fillId="0" borderId="125" xfId="0" applyFont="1" applyBorder="1"/>
    <xf numFmtId="0" fontId="68" fillId="0" borderId="44" xfId="0" applyFont="1" applyBorder="1" applyAlignment="1">
      <alignment horizontal="center"/>
    </xf>
    <xf numFmtId="0" fontId="33" fillId="0" borderId="74" xfId="0" applyFont="1" applyBorder="1" applyAlignment="1">
      <alignment horizontal="center"/>
    </xf>
    <xf numFmtId="0" fontId="33" fillId="0" borderId="90" xfId="0" applyFont="1" applyBorder="1" applyAlignment="1">
      <alignment horizontal="center"/>
    </xf>
    <xf numFmtId="0" fontId="33" fillId="0" borderId="125" xfId="0" applyFont="1" applyBorder="1" applyAlignment="1">
      <alignment horizontal="center"/>
    </xf>
    <xf numFmtId="0" fontId="33" fillId="0" borderId="152" xfId="0" applyFont="1" applyBorder="1" applyAlignment="1">
      <alignment horizontal="center"/>
    </xf>
    <xf numFmtId="0" fontId="66" fillId="0" borderId="44" xfId="0" applyFont="1" applyBorder="1" applyAlignment="1">
      <alignment horizontal="left" vertical="top" wrapText="1"/>
    </xf>
    <xf numFmtId="0" fontId="66" fillId="0" borderId="67" xfId="0" applyFont="1" applyBorder="1" applyAlignment="1">
      <alignment horizontal="left" vertical="top" wrapText="1"/>
    </xf>
    <xf numFmtId="0" fontId="40" fillId="0" borderId="79" xfId="0" applyFont="1" applyBorder="1"/>
    <xf numFmtId="0" fontId="123" fillId="0" borderId="44" xfId="0" applyFont="1" applyBorder="1" applyAlignment="1">
      <alignment horizontal="left" vertical="top" wrapText="1"/>
    </xf>
    <xf numFmtId="0" fontId="7" fillId="0" borderId="71" xfId="0" applyFont="1" applyBorder="1" applyAlignment="1">
      <alignment horizontal="center"/>
    </xf>
    <xf numFmtId="0" fontId="7" fillId="0" borderId="44" xfId="0" applyFont="1" applyBorder="1" applyAlignment="1">
      <alignment horizontal="center"/>
    </xf>
    <xf numFmtId="0" fontId="40" fillId="0" borderId="136" xfId="0" applyFont="1" applyBorder="1"/>
    <xf numFmtId="0" fontId="29" fillId="0" borderId="96" xfId="0" applyFont="1" applyBorder="1" applyAlignment="1">
      <alignment horizontal="center" vertical="center"/>
    </xf>
    <xf numFmtId="0" fontId="40" fillId="0" borderId="56" xfId="0" applyFont="1" applyBorder="1"/>
    <xf numFmtId="0" fontId="8" fillId="0" borderId="44" xfId="0" applyFont="1" applyBorder="1" applyAlignment="1">
      <alignment horizontal="center" vertical="center"/>
    </xf>
    <xf numFmtId="0" fontId="33" fillId="0" borderId="67" xfId="0" applyFont="1" applyBorder="1" applyAlignment="1">
      <alignment horizontal="center"/>
    </xf>
    <xf numFmtId="0" fontId="8" fillId="0" borderId="15" xfId="0" applyFont="1" applyBorder="1" applyAlignment="1">
      <alignment horizontal="center" vertical="center"/>
    </xf>
    <xf numFmtId="0" fontId="0" fillId="0" borderId="44" xfId="0" applyBorder="1"/>
    <xf numFmtId="0" fontId="29" fillId="0" borderId="125" xfId="0" applyFont="1" applyBorder="1" applyAlignment="1">
      <alignment horizontal="left" vertical="center"/>
    </xf>
    <xf numFmtId="0" fontId="8" fillId="0" borderId="71" xfId="0" applyFont="1" applyBorder="1" applyAlignment="1">
      <alignment horizontal="center" vertical="center"/>
    </xf>
    <xf numFmtId="0" fontId="29" fillId="0" borderId="84" xfId="0" applyFont="1" applyBorder="1" applyAlignment="1">
      <alignment horizontal="center" vertical="center"/>
    </xf>
    <xf numFmtId="0" fontId="29" fillId="0" borderId="85" xfId="0" applyFont="1" applyBorder="1" applyAlignment="1">
      <alignment horizontal="center" vertical="center"/>
    </xf>
    <xf numFmtId="165" fontId="29" fillId="0" borderId="49" xfId="0" applyNumberFormat="1" applyFont="1" applyBorder="1" applyAlignment="1">
      <alignment horizontal="center" vertical="center"/>
    </xf>
    <xf numFmtId="0" fontId="19" fillId="0" borderId="28" xfId="0" applyFont="1" applyBorder="1" applyAlignment="1">
      <alignment horizontal="justify" vertical="center" wrapText="1"/>
    </xf>
    <xf numFmtId="0" fontId="5" fillId="0" borderId="28" xfId="0" applyFont="1" applyBorder="1" applyAlignment="1">
      <alignment horizontal="justify"/>
    </xf>
    <xf numFmtId="0" fontId="9" fillId="0" borderId="15" xfId="0" applyFont="1" applyBorder="1"/>
    <xf numFmtId="0" fontId="5" fillId="0" borderId="15" xfId="0" applyFont="1" applyBorder="1"/>
    <xf numFmtId="0" fontId="5" fillId="0" borderId="66" xfId="0" applyFont="1" applyBorder="1"/>
    <xf numFmtId="0" fontId="40" fillId="0" borderId="106" xfId="0" applyFont="1" applyBorder="1" applyAlignment="1">
      <alignment horizontal="center" vertical="center"/>
    </xf>
    <xf numFmtId="0" fontId="40" fillId="0" borderId="112" xfId="0" applyFont="1" applyBorder="1"/>
    <xf numFmtId="165" fontId="29" fillId="0" borderId="4" xfId="0" applyNumberFormat="1" applyFont="1" applyBorder="1" applyAlignment="1">
      <alignment horizontal="center" vertical="center"/>
    </xf>
    <xf numFmtId="0" fontId="0" fillId="0" borderId="79" xfId="0" applyBorder="1" applyAlignment="1">
      <alignment horizontal="center"/>
    </xf>
    <xf numFmtId="0" fontId="0" fillId="0" borderId="115" xfId="0" applyBorder="1" applyAlignment="1">
      <alignment horizontal="center"/>
    </xf>
    <xf numFmtId="0" fontId="40" fillId="0" borderId="121" xfId="0" applyFont="1" applyBorder="1"/>
    <xf numFmtId="0" fontId="32" fillId="0" borderId="4" xfId="0" applyFont="1" applyBorder="1" applyAlignment="1">
      <alignment horizontal="center" vertical="center"/>
    </xf>
    <xf numFmtId="165" fontId="32" fillId="0" borderId="4" xfId="0" applyNumberFormat="1" applyFont="1" applyBorder="1" applyAlignment="1">
      <alignment horizontal="center" vertical="center"/>
    </xf>
    <xf numFmtId="165" fontId="32" fillId="0" borderId="72" xfId="0" applyNumberFormat="1" applyFont="1" applyBorder="1" applyAlignment="1">
      <alignment horizontal="center" vertical="center"/>
    </xf>
    <xf numFmtId="0" fontId="139" fillId="5" borderId="120" xfId="0" applyFont="1" applyFill="1" applyBorder="1" applyAlignment="1">
      <alignment horizontal="center" vertical="center" textRotation="90" wrapText="1"/>
    </xf>
    <xf numFmtId="0" fontId="66" fillId="0" borderId="122" xfId="0" applyFont="1" applyBorder="1" applyAlignment="1">
      <alignment wrapText="1"/>
    </xf>
    <xf numFmtId="0" fontId="66" fillId="0" borderId="123" xfId="0" applyFont="1" applyBorder="1" applyAlignment="1">
      <alignment wrapText="1"/>
    </xf>
    <xf numFmtId="0" fontId="99" fillId="0" borderId="28" xfId="0" applyFont="1" applyBorder="1" applyAlignment="1">
      <alignment horizontal="left" vertical="top" wrapText="1"/>
    </xf>
    <xf numFmtId="0" fontId="5" fillId="0" borderId="28" xfId="0" applyFont="1" applyBorder="1" applyAlignment="1">
      <alignment horizontal="left"/>
    </xf>
    <xf numFmtId="0" fontId="139" fillId="5" borderId="68" xfId="0" applyFont="1" applyFill="1" applyBorder="1" applyAlignment="1">
      <alignment horizontal="center" vertical="center" textRotation="90" wrapText="1"/>
    </xf>
    <xf numFmtId="0" fontId="66" fillId="0" borderId="71" xfId="0" applyFont="1" applyBorder="1" applyAlignment="1">
      <alignment wrapText="1"/>
    </xf>
    <xf numFmtId="0" fontId="66" fillId="0" borderId="113" xfId="0" applyFont="1" applyBorder="1" applyAlignment="1">
      <alignment wrapText="1"/>
    </xf>
    <xf numFmtId="0" fontId="9" fillId="0" borderId="71" xfId="0" applyFont="1" applyBorder="1"/>
    <xf numFmtId="0" fontId="5" fillId="0" borderId="71" xfId="0" applyFont="1" applyBorder="1"/>
    <xf numFmtId="0" fontId="5" fillId="0" borderId="113" xfId="0" applyFont="1" applyBorder="1"/>
    <xf numFmtId="0" fontId="19" fillId="0" borderId="28" xfId="0" applyFont="1" applyBorder="1" applyAlignment="1">
      <alignment horizontal="left" vertical="top" wrapText="1"/>
    </xf>
    <xf numFmtId="0" fontId="22" fillId="0" borderId="28" xfId="0" applyFont="1" applyBorder="1" applyAlignment="1">
      <alignment horizontal="right" vertical="top" wrapText="1"/>
    </xf>
    <xf numFmtId="0" fontId="5" fillId="0" borderId="28" xfId="0" applyFont="1" applyBorder="1"/>
    <xf numFmtId="0" fontId="17" fillId="5" borderId="120" xfId="0" applyFont="1" applyFill="1" applyBorder="1" applyAlignment="1">
      <alignment horizontal="center" vertical="center" textRotation="90" wrapText="1"/>
    </xf>
    <xf numFmtId="0" fontId="5" fillId="0" borderId="122" xfId="0" applyFont="1" applyBorder="1" applyAlignment="1">
      <alignment wrapText="1"/>
    </xf>
    <xf numFmtId="0" fontId="5" fillId="0" borderId="123" xfId="0" applyFont="1" applyBorder="1" applyAlignment="1">
      <alignment wrapText="1"/>
    </xf>
    <xf numFmtId="0" fontId="0" fillId="0" borderId="159" xfId="0" applyBorder="1" applyAlignment="1">
      <alignment horizontal="center"/>
    </xf>
    <xf numFmtId="0" fontId="0" fillId="0" borderId="140" xfId="0" applyBorder="1" applyAlignment="1">
      <alignment horizontal="center"/>
    </xf>
    <xf numFmtId="0" fontId="32" fillId="0" borderId="67" xfId="0" applyFont="1" applyBorder="1" applyAlignment="1">
      <alignment horizontal="center" vertical="center"/>
    </xf>
    <xf numFmtId="0" fontId="31" fillId="0" borderId="15" xfId="0" applyFont="1" applyBorder="1" applyAlignment="1">
      <alignment horizontal="center" vertical="top"/>
    </xf>
    <xf numFmtId="0" fontId="43" fillId="0" borderId="4" xfId="0" applyFont="1" applyBorder="1" applyAlignment="1">
      <alignment horizontal="center" vertical="center"/>
    </xf>
    <xf numFmtId="0" fontId="67" fillId="0" borderId="4" xfId="0" applyFont="1" applyBorder="1" applyAlignment="1">
      <alignment horizontal="center" vertical="center"/>
    </xf>
    <xf numFmtId="0" fontId="19" fillId="0" borderId="71" xfId="0" applyFont="1" applyBorder="1" applyAlignment="1">
      <alignment horizontal="left" vertical="top" wrapText="1"/>
    </xf>
    <xf numFmtId="0" fontId="5" fillId="0" borderId="44" xfId="0" applyFont="1" applyBorder="1" applyAlignment="1">
      <alignment horizontal="justify"/>
    </xf>
    <xf numFmtId="0" fontId="19" fillId="0" borderId="71" xfId="0" applyFont="1" applyBorder="1" applyAlignment="1">
      <alignment horizontal="justify" vertical="top" wrapText="1"/>
    </xf>
    <xf numFmtId="0" fontId="19" fillId="0" borderId="91" xfId="0" applyFont="1" applyBorder="1" applyAlignment="1">
      <alignment horizontal="justify" vertical="top" wrapText="1"/>
    </xf>
    <xf numFmtId="0" fontId="99" fillId="0" borderId="91" xfId="0" applyFont="1" applyBorder="1" applyAlignment="1">
      <alignment horizontal="left" vertical="top" wrapText="1"/>
    </xf>
    <xf numFmtId="165" fontId="29" fillId="0" borderId="49" xfId="0" applyNumberFormat="1" applyFont="1" applyBorder="1" applyAlignment="1">
      <alignment horizontal="left" vertical="center"/>
    </xf>
    <xf numFmtId="0" fontId="40" fillId="0" borderId="5" xfId="0" applyFont="1" applyBorder="1" applyAlignment="1">
      <alignment horizontal="left"/>
    </xf>
    <xf numFmtId="165" fontId="29" fillId="0" borderId="111" xfId="0" applyNumberFormat="1" applyFont="1" applyBorder="1" applyAlignment="1">
      <alignment horizontal="left" vertical="center"/>
    </xf>
    <xf numFmtId="0" fontId="40" fillId="0" borderId="112" xfId="0" applyFont="1" applyBorder="1" applyAlignment="1">
      <alignment horizontal="left"/>
    </xf>
    <xf numFmtId="0" fontId="19" fillId="0" borderId="44" xfId="0" applyFont="1" applyBorder="1" applyAlignment="1">
      <alignment horizontal="left" wrapText="1"/>
    </xf>
    <xf numFmtId="0" fontId="19" fillId="0" borderId="67" xfId="0" applyFont="1" applyBorder="1" applyAlignment="1">
      <alignment horizontal="left" wrapText="1"/>
    </xf>
    <xf numFmtId="0" fontId="19" fillId="0" borderId="67" xfId="0" applyFont="1" applyBorder="1" applyAlignment="1">
      <alignment horizontal="left" vertical="top" wrapText="1"/>
    </xf>
    <xf numFmtId="0" fontId="32" fillId="0" borderId="38" xfId="0" applyFont="1" applyBorder="1" applyAlignment="1">
      <alignment horizontal="center" vertical="center"/>
    </xf>
    <xf numFmtId="0" fontId="40" fillId="0" borderId="110" xfId="0" applyFont="1" applyBorder="1"/>
    <xf numFmtId="0" fontId="137" fillId="5" borderId="120" xfId="0" applyFont="1" applyFill="1" applyBorder="1" applyAlignment="1">
      <alignment horizontal="center" vertical="center" textRotation="90" wrapText="1"/>
    </xf>
    <xf numFmtId="0" fontId="37" fillId="0" borderId="122" xfId="0" applyFont="1" applyBorder="1" applyAlignment="1">
      <alignment wrapText="1"/>
    </xf>
    <xf numFmtId="0" fontId="37" fillId="0" borderId="123" xfId="0" applyFont="1" applyBorder="1" applyAlignment="1">
      <alignment wrapText="1"/>
    </xf>
    <xf numFmtId="0" fontId="40" fillId="0" borderId="4" xfId="0" applyFont="1" applyBorder="1" applyAlignment="1">
      <alignment horizontal="left"/>
    </xf>
    <xf numFmtId="0" fontId="29" fillId="0" borderId="151" xfId="0" applyFont="1" applyBorder="1" applyAlignment="1">
      <alignment horizontal="center" vertical="center"/>
    </xf>
    <xf numFmtId="165" fontId="29" fillId="0" borderId="67" xfId="0" applyNumberFormat="1" applyFont="1" applyBorder="1" applyAlignment="1">
      <alignment horizontal="left" vertical="center"/>
    </xf>
    <xf numFmtId="0" fontId="40" fillId="0" borderId="67" xfId="0" applyFont="1" applyBorder="1" applyAlignment="1">
      <alignment horizontal="left"/>
    </xf>
    <xf numFmtId="0" fontId="32" fillId="0" borderId="136" xfId="0" applyFont="1" applyBorder="1" applyAlignment="1">
      <alignment horizontal="center" vertical="center"/>
    </xf>
    <xf numFmtId="0" fontId="9" fillId="0" borderId="67" xfId="0" applyFont="1" applyBorder="1" applyAlignment="1">
      <alignment horizontal="left" vertical="center"/>
    </xf>
    <xf numFmtId="0" fontId="5" fillId="0" borderId="67" xfId="0" applyFont="1" applyBorder="1"/>
    <xf numFmtId="165" fontId="29" fillId="0" borderId="44" xfId="0" applyNumberFormat="1" applyFont="1" applyBorder="1" applyAlignment="1">
      <alignment horizontal="left" vertical="center"/>
    </xf>
    <xf numFmtId="0" fontId="40" fillId="0" borderId="44" xfId="0" applyFont="1" applyBorder="1" applyAlignment="1">
      <alignment horizontal="left"/>
    </xf>
    <xf numFmtId="0" fontId="32" fillId="0" borderId="53" xfId="0" applyFont="1" applyBorder="1" applyAlignment="1">
      <alignment horizontal="center" vertical="center"/>
    </xf>
    <xf numFmtId="0" fontId="40" fillId="0" borderId="53" xfId="0" applyFont="1" applyBorder="1"/>
    <xf numFmtId="0" fontId="40" fillId="0" borderId="54" xfId="0" applyFont="1" applyBorder="1"/>
    <xf numFmtId="0" fontId="32" fillId="0" borderId="72" xfId="0" applyFont="1" applyBorder="1" applyAlignment="1">
      <alignment horizontal="center" vertical="center"/>
    </xf>
    <xf numFmtId="165" fontId="29" fillId="0" borderId="51" xfId="0" applyNumberFormat="1" applyFont="1" applyBorder="1" applyAlignment="1">
      <alignment horizontal="center" vertical="center"/>
    </xf>
    <xf numFmtId="165" fontId="29" fillId="0" borderId="5" xfId="0" applyNumberFormat="1" applyFont="1" applyBorder="1" applyAlignment="1">
      <alignment horizontal="center" vertical="center"/>
    </xf>
    <xf numFmtId="0" fontId="9" fillId="0" borderId="67" xfId="0" applyFont="1" applyBorder="1" applyAlignment="1">
      <alignment horizontal="center"/>
    </xf>
    <xf numFmtId="165" fontId="32" fillId="0" borderId="29" xfId="0" applyNumberFormat="1" applyFont="1" applyBorder="1" applyAlignment="1">
      <alignment horizontal="center" vertical="center"/>
    </xf>
    <xf numFmtId="0" fontId="29" fillId="0" borderId="89" xfId="0" applyFont="1" applyBorder="1" applyAlignment="1">
      <alignment horizontal="left" vertical="center"/>
    </xf>
    <xf numFmtId="0" fontId="66" fillId="0" borderId="71" xfId="0" applyFont="1" applyBorder="1"/>
    <xf numFmtId="0" fontId="66" fillId="0" borderId="113" xfId="0" applyFont="1" applyBorder="1"/>
    <xf numFmtId="165" fontId="32" fillId="0" borderId="92" xfId="0" applyNumberFormat="1" applyFont="1" applyBorder="1" applyAlignment="1">
      <alignment horizontal="center" vertical="center"/>
    </xf>
    <xf numFmtId="0" fontId="29" fillId="0" borderId="154" xfId="0" applyFont="1" applyBorder="1" applyAlignment="1">
      <alignment horizontal="center" vertical="center"/>
    </xf>
    <xf numFmtId="0" fontId="40" fillId="0" borderId="88" xfId="0" applyFont="1" applyBorder="1"/>
    <xf numFmtId="0" fontId="40" fillId="0" borderId="86" xfId="0" applyFont="1" applyBorder="1"/>
    <xf numFmtId="0" fontId="29" fillId="0" borderId="7" xfId="0" applyFont="1" applyBorder="1" applyAlignment="1">
      <alignment horizontal="left"/>
    </xf>
    <xf numFmtId="0" fontId="40" fillId="0" borderId="37" xfId="0" applyFont="1" applyBorder="1"/>
    <xf numFmtId="165" fontId="29" fillId="0" borderId="135" xfId="0" applyNumberFormat="1" applyFont="1" applyBorder="1" applyAlignment="1">
      <alignment horizontal="center" vertical="center"/>
    </xf>
    <xf numFmtId="165" fontId="29" fillId="0" borderId="89" xfId="0" applyNumberFormat="1" applyFont="1" applyBorder="1" applyAlignment="1">
      <alignment horizontal="center" vertical="center"/>
    </xf>
    <xf numFmtId="0" fontId="29" fillId="0" borderId="161" xfId="0" applyFont="1" applyBorder="1" applyAlignment="1">
      <alignment horizontal="center" vertical="center"/>
    </xf>
    <xf numFmtId="0" fontId="29" fillId="0" borderId="49" xfId="0" applyFont="1" applyBorder="1" applyAlignment="1">
      <alignment horizontal="left"/>
    </xf>
    <xf numFmtId="6" fontId="32" fillId="0" borderId="49" xfId="0" applyNumberFormat="1" applyFont="1" applyBorder="1" applyAlignment="1">
      <alignment horizontal="center" vertical="center"/>
    </xf>
    <xf numFmtId="0" fontId="70" fillId="0" borderId="5" xfId="0" applyFont="1" applyBorder="1" applyAlignment="1">
      <alignment horizontal="center"/>
    </xf>
    <xf numFmtId="0" fontId="29" fillId="0" borderId="93" xfId="0" applyFont="1" applyBorder="1" applyAlignment="1">
      <alignment horizontal="left" vertical="center"/>
    </xf>
    <xf numFmtId="165" fontId="29" fillId="0" borderId="92" xfId="0" applyNumberFormat="1" applyFont="1" applyBorder="1" applyAlignment="1">
      <alignment horizontal="left" vertical="center"/>
    </xf>
    <xf numFmtId="165" fontId="29" fillId="0" borderId="93" xfId="0" applyNumberFormat="1" applyFont="1" applyBorder="1" applyAlignment="1">
      <alignment horizontal="left" vertical="center"/>
    </xf>
    <xf numFmtId="165" fontId="29" fillId="0" borderId="135" xfId="0" applyNumberFormat="1" applyFont="1" applyBorder="1" applyAlignment="1">
      <alignment horizontal="left" vertical="center"/>
    </xf>
    <xf numFmtId="165" fontId="29" fillId="0" borderId="89" xfId="0" applyNumberFormat="1" applyFont="1" applyBorder="1" applyAlignment="1">
      <alignment horizontal="left" vertical="center"/>
    </xf>
    <xf numFmtId="0" fontId="29" fillId="0" borderId="161" xfId="0" applyFont="1" applyBorder="1" applyAlignment="1">
      <alignment horizontal="left" vertical="center"/>
    </xf>
    <xf numFmtId="0" fontId="137" fillId="5" borderId="71" xfId="0" applyFont="1" applyFill="1" applyBorder="1" applyAlignment="1">
      <alignment horizontal="center" vertical="center" textRotation="90"/>
    </xf>
    <xf numFmtId="0" fontId="137" fillId="5" borderId="113" xfId="0" applyFont="1" applyFill="1" applyBorder="1" applyAlignment="1">
      <alignment horizontal="center" vertical="center" textRotation="90"/>
    </xf>
    <xf numFmtId="0" fontId="29" fillId="0" borderId="85" xfId="0" applyFont="1" applyBorder="1" applyAlignment="1">
      <alignment horizontal="left" vertical="center"/>
    </xf>
    <xf numFmtId="0" fontId="29" fillId="0" borderId="51" xfId="0" applyFont="1" applyBorder="1" applyAlignment="1">
      <alignment horizontal="left"/>
    </xf>
    <xf numFmtId="0" fontId="29" fillId="0" borderId="36" xfId="0" applyFont="1" applyBorder="1" applyAlignment="1">
      <alignment horizontal="left"/>
    </xf>
    <xf numFmtId="165" fontId="29" fillId="0" borderId="79" xfId="0" applyNumberFormat="1" applyFont="1" applyBorder="1" applyAlignment="1">
      <alignment horizontal="center" vertical="top"/>
    </xf>
    <xf numFmtId="165" fontId="29" fillId="0" borderId="115" xfId="0" applyNumberFormat="1" applyFont="1" applyBorder="1" applyAlignment="1">
      <alignment horizontal="center" vertical="top"/>
    </xf>
    <xf numFmtId="165" fontId="29" fillId="0" borderId="80" xfId="0" applyNumberFormat="1" applyFont="1" applyBorder="1" applyAlignment="1">
      <alignment horizontal="center" vertical="top"/>
    </xf>
    <xf numFmtId="165" fontId="29" fillId="0" borderId="81" xfId="0" applyNumberFormat="1" applyFont="1" applyBorder="1" applyAlignment="1">
      <alignment horizontal="center" vertical="top"/>
    </xf>
    <xf numFmtId="0" fontId="29" fillId="0" borderId="79" xfId="0" applyFont="1" applyBorder="1" applyAlignment="1">
      <alignment horizontal="center" vertical="top"/>
    </xf>
    <xf numFmtId="0" fontId="29" fillId="0" borderId="115" xfId="0" applyFont="1" applyBorder="1" applyAlignment="1">
      <alignment horizontal="center" vertical="top"/>
    </xf>
    <xf numFmtId="0" fontId="29" fillId="0" borderId="100" xfId="0" applyFont="1" applyBorder="1" applyAlignment="1">
      <alignment horizontal="center" vertical="top"/>
    </xf>
    <xf numFmtId="0" fontId="29" fillId="0" borderId="79" xfId="0" applyFont="1" applyBorder="1" applyAlignment="1">
      <alignment horizontal="center" vertical="top" wrapText="1"/>
    </xf>
    <xf numFmtId="0" fontId="29" fillId="0" borderId="115" xfId="0" applyFont="1" applyBorder="1" applyAlignment="1">
      <alignment horizontal="center" vertical="top" wrapText="1"/>
    </xf>
    <xf numFmtId="0" fontId="29" fillId="0" borderId="111" xfId="0" applyFont="1" applyBorder="1" applyAlignment="1">
      <alignment horizontal="center" vertical="top"/>
    </xf>
    <xf numFmtId="0" fontId="29" fillId="0" borderId="112" xfId="0" applyFont="1" applyBorder="1" applyAlignment="1">
      <alignment horizontal="center" vertical="top"/>
    </xf>
    <xf numFmtId="0" fontId="0" fillId="0" borderId="67" xfId="0" applyBorder="1"/>
    <xf numFmtId="0" fontId="51" fillId="0" borderId="111" xfId="0" applyFont="1" applyBorder="1" applyAlignment="1">
      <alignment horizontal="center" vertical="top" wrapText="1"/>
    </xf>
    <xf numFmtId="0" fontId="51" fillId="0" borderId="112" xfId="0" applyFont="1" applyBorder="1" applyAlignment="1">
      <alignment horizontal="center" vertical="top" wrapText="1"/>
    </xf>
    <xf numFmtId="0" fontId="51" fillId="0" borderId="121" xfId="0" applyFont="1" applyBorder="1" applyAlignment="1">
      <alignment horizontal="center" vertical="top" wrapText="1"/>
    </xf>
    <xf numFmtId="0" fontId="43" fillId="0" borderId="88" xfId="0" applyFont="1" applyBorder="1" applyAlignment="1">
      <alignment horizontal="center" vertical="center"/>
    </xf>
    <xf numFmtId="0" fontId="43" fillId="0" borderId="38" xfId="0" applyFont="1" applyBorder="1" applyAlignment="1">
      <alignment horizontal="center" vertical="center"/>
    </xf>
    <xf numFmtId="0" fontId="43" fillId="0" borderId="127" xfId="0" applyFont="1" applyBorder="1" applyAlignment="1">
      <alignment horizontal="center" vertical="center"/>
    </xf>
    <xf numFmtId="0" fontId="32" fillId="0" borderId="111" xfId="0" applyFont="1" applyBorder="1" applyAlignment="1">
      <alignment horizontal="center" vertical="center" wrapText="1"/>
    </xf>
    <xf numFmtId="0" fontId="32" fillId="0" borderId="112" xfId="0" applyFont="1" applyBorder="1" applyAlignment="1">
      <alignment horizontal="center" vertical="center" wrapText="1"/>
    </xf>
    <xf numFmtId="0" fontId="29" fillId="0" borderId="127" xfId="0" applyFont="1" applyBorder="1" applyAlignment="1">
      <alignment horizontal="center" vertical="center"/>
    </xf>
    <xf numFmtId="165" fontId="32" fillId="0" borderId="110" xfId="0" applyNumberFormat="1" applyFont="1" applyBorder="1" applyAlignment="1">
      <alignment horizontal="center" vertical="center"/>
    </xf>
    <xf numFmtId="0" fontId="137" fillId="12" borderId="118" xfId="0" applyFont="1" applyFill="1" applyBorder="1" applyAlignment="1">
      <alignment horizontal="center" vertical="center" textRotation="90"/>
    </xf>
    <xf numFmtId="0" fontId="137" fillId="12" borderId="139" xfId="0" applyFont="1" applyFill="1" applyBorder="1" applyAlignment="1">
      <alignment horizontal="center" vertical="center" textRotation="90"/>
    </xf>
    <xf numFmtId="0" fontId="137" fillId="17" borderId="138" xfId="0" applyFont="1" applyFill="1" applyBorder="1" applyAlignment="1">
      <alignment horizontal="center" vertical="center" textRotation="90"/>
    </xf>
    <xf numFmtId="0" fontId="37" fillId="18" borderId="118" xfId="0" applyFont="1" applyFill="1" applyBorder="1"/>
    <xf numFmtId="0" fontId="37" fillId="18" borderId="139" xfId="0" applyFont="1" applyFill="1" applyBorder="1"/>
    <xf numFmtId="0" fontId="113" fillId="0" borderId="44" xfId="0" applyFont="1" applyBorder="1" applyAlignment="1">
      <alignment horizontal="left" vertical="top" wrapText="1"/>
    </xf>
    <xf numFmtId="0" fontId="113" fillId="0" borderId="67" xfId="0" applyFont="1" applyBorder="1" applyAlignment="1">
      <alignment horizontal="left" vertical="top" wrapText="1"/>
    </xf>
    <xf numFmtId="165" fontId="32" fillId="0" borderId="67" xfId="0" applyNumberFormat="1" applyFont="1" applyBorder="1" applyAlignment="1">
      <alignment horizontal="left" vertical="center"/>
    </xf>
    <xf numFmtId="0" fontId="29" fillId="0" borderId="56" xfId="0" applyFont="1" applyBorder="1" applyAlignment="1">
      <alignment horizontal="center" vertical="center"/>
    </xf>
    <xf numFmtId="0" fontId="39" fillId="0" borderId="44" xfId="0" applyFont="1" applyBorder="1" applyAlignment="1">
      <alignment horizontal="left" vertical="top" wrapText="1"/>
    </xf>
    <xf numFmtId="0" fontId="39" fillId="0" borderId="67" xfId="0" applyFont="1" applyBorder="1" applyAlignment="1">
      <alignment horizontal="left" vertical="top" wrapText="1"/>
    </xf>
    <xf numFmtId="165" fontId="32" fillId="0" borderId="44" xfId="0" applyNumberFormat="1" applyFont="1" applyBorder="1" applyAlignment="1">
      <alignment horizontal="left" vertical="center"/>
    </xf>
    <xf numFmtId="0" fontId="32" fillId="0" borderId="44" xfId="0" applyFont="1" applyBorder="1" applyAlignment="1">
      <alignment horizontal="left" vertical="center"/>
    </xf>
    <xf numFmtId="0" fontId="32" fillId="0" borderId="91" xfId="0" applyFont="1" applyBorder="1" applyAlignment="1">
      <alignment horizontal="left" vertical="center"/>
    </xf>
    <xf numFmtId="0" fontId="12" fillId="0" borderId="158" xfId="0" applyFont="1" applyBorder="1" applyAlignment="1">
      <alignment horizontal="left" vertical="center"/>
    </xf>
    <xf numFmtId="165" fontId="70" fillId="0" borderId="44" xfId="0" applyNumberFormat="1" applyFont="1" applyBorder="1" applyAlignment="1">
      <alignment horizontal="center" vertical="center"/>
    </xf>
    <xf numFmtId="0" fontId="40" fillId="0" borderId="141" xfId="0" applyFont="1" applyBorder="1"/>
    <xf numFmtId="0" fontId="96" fillId="0" borderId="29" xfId="0" applyFont="1" applyBorder="1" applyAlignment="1">
      <alignment horizontal="left" vertical="center"/>
    </xf>
    <xf numFmtId="0" fontId="106" fillId="0" borderId="30" xfId="0" applyFont="1" applyBorder="1"/>
    <xf numFmtId="0" fontId="96" fillId="0" borderId="51" xfId="0" applyFont="1" applyBorder="1" applyAlignment="1">
      <alignment horizontal="left" vertical="center"/>
    </xf>
    <xf numFmtId="0" fontId="106" fillId="0" borderId="51" xfId="0" applyFont="1" applyBorder="1"/>
    <xf numFmtId="0" fontId="96" fillId="0" borderId="49" xfId="0" applyFont="1" applyBorder="1" applyAlignment="1">
      <alignment horizontal="left" vertical="center"/>
    </xf>
    <xf numFmtId="0" fontId="106" fillId="0" borderId="5" xfId="0" applyFont="1" applyBorder="1"/>
    <xf numFmtId="165" fontId="41" fillId="0" borderId="38" xfId="0" applyNumberFormat="1" applyFont="1" applyBorder="1" applyAlignment="1">
      <alignment horizontal="center" vertical="center"/>
    </xf>
    <xf numFmtId="165" fontId="70" fillId="0" borderId="67" xfId="0" applyNumberFormat="1" applyFont="1" applyBorder="1" applyAlignment="1">
      <alignment horizontal="center" vertical="center"/>
    </xf>
    <xf numFmtId="165" fontId="32" fillId="0" borderId="61" xfId="0" applyNumberFormat="1" applyFont="1" applyBorder="1" applyAlignment="1">
      <alignment horizontal="center" vertical="center"/>
    </xf>
    <xf numFmtId="0" fontId="40" fillId="0" borderId="61" xfId="0" applyFont="1" applyBorder="1"/>
    <xf numFmtId="165" fontId="29" fillId="0" borderId="44" xfId="0" applyNumberFormat="1" applyFont="1" applyBorder="1" applyAlignment="1">
      <alignment horizontal="center" vertical="center"/>
    </xf>
    <xf numFmtId="0" fontId="33" fillId="0" borderId="96" xfId="0" applyFont="1" applyBorder="1" applyAlignment="1">
      <alignment horizontal="center"/>
    </xf>
    <xf numFmtId="0" fontId="33" fillId="0" borderId="136" xfId="0" applyFont="1" applyBorder="1" applyAlignment="1">
      <alignment horizontal="center"/>
    </xf>
    <xf numFmtId="165" fontId="28" fillId="0" borderId="67" xfId="1" applyNumberFormat="1" applyFill="1" applyBorder="1" applyAlignment="1">
      <alignment horizontal="center" vertical="center"/>
    </xf>
    <xf numFmtId="165" fontId="28" fillId="0" borderId="114" xfId="1" applyNumberFormat="1" applyFill="1" applyBorder="1" applyAlignment="1">
      <alignment horizontal="center" vertical="center"/>
    </xf>
    <xf numFmtId="0" fontId="40" fillId="0" borderId="67" xfId="0" applyFont="1" applyBorder="1" applyAlignment="1">
      <alignment horizontal="left" vertical="center"/>
    </xf>
    <xf numFmtId="165" fontId="29" fillId="0" borderId="51" xfId="0" applyNumberFormat="1" applyFont="1" applyBorder="1" applyAlignment="1">
      <alignment horizontal="left" vertical="center"/>
    </xf>
    <xf numFmtId="165" fontId="28" fillId="0" borderId="67" xfId="1" applyNumberFormat="1" applyFill="1" applyBorder="1" applyAlignment="1">
      <alignment horizontal="center"/>
    </xf>
    <xf numFmtId="0" fontId="29" fillId="0" borderId="149" xfId="0" applyFont="1" applyBorder="1" applyAlignment="1">
      <alignment horizontal="left" vertical="center"/>
    </xf>
    <xf numFmtId="0" fontId="29" fillId="0" borderId="150" xfId="0" applyFont="1" applyBorder="1" applyAlignment="1">
      <alignment horizontal="left" vertical="center"/>
    </xf>
    <xf numFmtId="165" fontId="29" fillId="0" borderId="149" xfId="0" applyNumberFormat="1" applyFont="1" applyBorder="1" applyAlignment="1">
      <alignment horizontal="left" vertical="center"/>
    </xf>
    <xf numFmtId="165" fontId="29" fillId="0" borderId="83" xfId="0" applyNumberFormat="1" applyFont="1" applyBorder="1" applyAlignment="1">
      <alignment horizontal="left" vertical="center"/>
    </xf>
    <xf numFmtId="165" fontId="29" fillId="0" borderId="150" xfId="0" applyNumberFormat="1" applyFont="1" applyBorder="1" applyAlignment="1">
      <alignment horizontal="left" vertical="center"/>
    </xf>
    <xf numFmtId="165" fontId="32" fillId="0" borderId="130" xfId="0" applyNumberFormat="1" applyFont="1" applyBorder="1" applyAlignment="1">
      <alignment horizontal="center" vertical="center"/>
    </xf>
    <xf numFmtId="0" fontId="32" fillId="0" borderId="71" xfId="0" applyFont="1" applyBorder="1" applyAlignment="1">
      <alignment horizontal="center" vertical="center"/>
    </xf>
    <xf numFmtId="0" fontId="32" fillId="0" borderId="15" xfId="0" applyFont="1" applyBorder="1" applyAlignment="1">
      <alignment horizontal="center" vertical="center"/>
    </xf>
    <xf numFmtId="0" fontId="29" fillId="0" borderId="133" xfId="0" applyFont="1" applyBorder="1" applyAlignment="1">
      <alignment horizontal="left" vertical="center"/>
    </xf>
    <xf numFmtId="165" fontId="40" fillId="0" borderId="38" xfId="0" applyNumberFormat="1" applyFont="1" applyBorder="1" applyAlignment="1">
      <alignment horizontal="center" vertical="center"/>
    </xf>
    <xf numFmtId="165" fontId="40" fillId="0" borderId="127" xfId="0" applyNumberFormat="1" applyFont="1" applyBorder="1" applyAlignment="1">
      <alignment horizontal="center" vertical="center"/>
    </xf>
    <xf numFmtId="165" fontId="70" fillId="0" borderId="4" xfId="0" applyNumberFormat="1" applyFont="1" applyBorder="1" applyAlignment="1">
      <alignment horizontal="center" vertical="center"/>
    </xf>
    <xf numFmtId="0" fontId="40" fillId="0" borderId="102" xfId="0" applyFont="1" applyBorder="1" applyAlignment="1">
      <alignment horizontal="center" vertical="center"/>
    </xf>
    <xf numFmtId="0" fontId="40" fillId="0" borderId="4" xfId="0" applyFont="1" applyBorder="1" applyAlignment="1">
      <alignment horizontal="center" vertical="center"/>
    </xf>
    <xf numFmtId="0" fontId="40" fillId="0" borderId="5" xfId="0" applyFont="1" applyBorder="1" applyAlignment="1">
      <alignment horizontal="center" vertical="center"/>
    </xf>
    <xf numFmtId="165" fontId="29" fillId="0" borderId="160" xfId="0" applyNumberFormat="1" applyFont="1" applyBorder="1" applyAlignment="1">
      <alignment horizontal="left" vertical="center"/>
    </xf>
    <xf numFmtId="165" fontId="29" fillId="0" borderId="106" xfId="0" applyNumberFormat="1" applyFont="1" applyBorder="1" applyAlignment="1">
      <alignment horizontal="left" vertical="center"/>
    </xf>
    <xf numFmtId="165" fontId="22" fillId="0" borderId="79" xfId="0" applyNumberFormat="1" applyFont="1" applyBorder="1" applyAlignment="1">
      <alignment horizontal="center" vertical="center"/>
    </xf>
    <xf numFmtId="165" fontId="22" fillId="0" borderId="115" xfId="0" applyNumberFormat="1" applyFont="1" applyBorder="1" applyAlignment="1">
      <alignment horizontal="center" vertical="center"/>
    </xf>
    <xf numFmtId="0" fontId="21" fillId="0" borderId="15" xfId="0" applyFont="1" applyBorder="1" applyAlignment="1">
      <alignment horizontal="center"/>
    </xf>
    <xf numFmtId="0" fontId="29" fillId="0" borderId="80" xfId="0" applyFont="1" applyBorder="1" applyAlignment="1">
      <alignment horizontal="left" vertical="center"/>
    </xf>
    <xf numFmtId="0" fontId="29" fillId="0" borderId="81" xfId="0" applyFont="1" applyBorder="1" applyAlignment="1">
      <alignment horizontal="left" vertical="center"/>
    </xf>
    <xf numFmtId="0" fontId="29" fillId="0" borderId="82" xfId="0" applyFont="1" applyBorder="1" applyAlignment="1">
      <alignment horizontal="left" vertical="center"/>
    </xf>
    <xf numFmtId="0" fontId="40" fillId="0" borderId="81" xfId="0" applyFont="1" applyBorder="1"/>
    <xf numFmtId="0" fontId="21" fillId="0" borderId="71" xfId="0" applyFont="1" applyBorder="1" applyAlignment="1">
      <alignment horizontal="center"/>
    </xf>
    <xf numFmtId="0" fontId="137" fillId="5" borderId="9" xfId="0" applyFont="1" applyFill="1" applyBorder="1" applyAlignment="1">
      <alignment horizontal="center" vertical="center" textRotation="90"/>
    </xf>
    <xf numFmtId="0" fontId="37" fillId="0" borderId="14" xfId="0" applyFont="1" applyBorder="1"/>
    <xf numFmtId="0" fontId="37" fillId="0" borderId="21" xfId="0" applyFont="1" applyBorder="1"/>
    <xf numFmtId="0" fontId="40" fillId="0" borderId="105" xfId="0" applyFont="1" applyBorder="1"/>
    <xf numFmtId="0" fontId="40" fillId="0" borderId="16" xfId="0" applyFont="1" applyBorder="1"/>
    <xf numFmtId="0" fontId="29" fillId="0" borderId="6" xfId="0" applyFont="1" applyBorder="1" applyAlignment="1">
      <alignment horizontal="center" vertical="center"/>
    </xf>
    <xf numFmtId="0" fontId="40" fillId="0" borderId="6" xfId="0" applyFont="1" applyBorder="1"/>
    <xf numFmtId="0" fontId="40" fillId="0" borderId="20" xfId="0" applyFont="1" applyBorder="1"/>
    <xf numFmtId="0" fontId="29" fillId="0" borderId="3" xfId="0" applyFont="1" applyBorder="1" applyAlignment="1">
      <alignment horizontal="left" vertical="center"/>
    </xf>
    <xf numFmtId="0" fontId="29" fillId="0" borderId="3" xfId="0" applyFont="1" applyBorder="1" applyAlignment="1">
      <alignment horizontal="center" vertical="center"/>
    </xf>
    <xf numFmtId="0" fontId="29" fillId="0" borderId="26" xfId="0" applyFont="1" applyBorder="1" applyAlignment="1">
      <alignment horizontal="left" vertical="center"/>
    </xf>
    <xf numFmtId="0" fontId="40" fillId="0" borderId="27" xfId="0" applyFont="1" applyBorder="1"/>
    <xf numFmtId="0" fontId="40" fillId="0" borderId="24" xfId="0" applyFont="1" applyBorder="1"/>
    <xf numFmtId="0" fontId="137" fillId="12" borderId="68" xfId="0" applyFont="1" applyFill="1" applyBorder="1" applyAlignment="1">
      <alignment horizontal="center" vertical="center" textRotation="90"/>
    </xf>
    <xf numFmtId="0" fontId="137" fillId="12" borderId="71" xfId="0" applyFont="1" applyFill="1" applyBorder="1" applyAlignment="1">
      <alignment horizontal="center" vertical="center" textRotation="90"/>
    </xf>
    <xf numFmtId="0" fontId="137" fillId="12" borderId="113" xfId="0" applyFont="1" applyFill="1" applyBorder="1" applyAlignment="1">
      <alignment horizontal="center" vertical="center" textRotation="90"/>
    </xf>
    <xf numFmtId="0" fontId="139" fillId="12" borderId="120" xfId="14" applyFont="1" applyFill="1" applyBorder="1" applyAlignment="1">
      <alignment horizontal="center" vertical="center" textRotation="90"/>
    </xf>
    <xf numFmtId="0" fontId="139" fillId="12" borderId="122" xfId="14" applyFont="1" applyFill="1" applyBorder="1" applyAlignment="1">
      <alignment horizontal="center" vertical="center" textRotation="90"/>
    </xf>
    <xf numFmtId="0" fontId="139" fillId="12" borderId="123" xfId="14" applyFont="1" applyFill="1" applyBorder="1" applyAlignment="1">
      <alignment horizontal="center" vertical="center" textRotation="90"/>
    </xf>
    <xf numFmtId="0" fontId="9" fillId="0" borderId="15" xfId="14" applyFont="1" applyBorder="1" applyAlignment="1">
      <alignment horizontal="center"/>
    </xf>
    <xf numFmtId="0" fontId="29" fillId="0" borderId="4" xfId="14" applyFont="1" applyBorder="1" applyAlignment="1">
      <alignment horizontal="center" vertical="center"/>
    </xf>
    <xf numFmtId="0" fontId="29" fillId="0" borderId="72" xfId="14" applyFont="1" applyBorder="1" applyAlignment="1">
      <alignment horizontal="center" vertical="center"/>
    </xf>
    <xf numFmtId="0" fontId="29" fillId="0" borderId="7" xfId="14" applyFont="1" applyBorder="1" applyAlignment="1">
      <alignment horizontal="center" vertical="center"/>
    </xf>
    <xf numFmtId="0" fontId="29" fillId="0" borderId="75" xfId="14" applyFont="1" applyBorder="1" applyAlignment="1">
      <alignment horizontal="center" vertical="center"/>
    </xf>
    <xf numFmtId="0" fontId="29" fillId="0" borderId="49" xfId="14" applyFont="1" applyBorder="1" applyAlignment="1">
      <alignment horizontal="center" vertical="center"/>
    </xf>
    <xf numFmtId="0" fontId="29" fillId="0" borderId="5" xfId="14" applyFont="1" applyBorder="1" applyAlignment="1">
      <alignment horizontal="center" vertical="center"/>
    </xf>
    <xf numFmtId="0" fontId="29" fillId="0" borderId="49" xfId="14" applyFont="1" applyBorder="1" applyAlignment="1">
      <alignment horizontal="left" vertical="center"/>
    </xf>
    <xf numFmtId="0" fontId="29" fillId="0" borderId="5" xfId="14" applyFont="1" applyBorder="1" applyAlignment="1">
      <alignment horizontal="left" vertical="center"/>
    </xf>
    <xf numFmtId="0" fontId="34" fillId="0" borderId="44" xfId="14" applyFont="1" applyAlignment="1">
      <alignment horizontal="justify" vertical="top" wrapText="1"/>
    </xf>
    <xf numFmtId="0" fontId="29" fillId="0" borderId="29" xfId="14" applyFont="1" applyBorder="1" applyAlignment="1">
      <alignment horizontal="center" vertical="center"/>
    </xf>
    <xf numFmtId="0" fontId="29" fillId="0" borderId="30" xfId="14" applyFont="1" applyBorder="1" applyAlignment="1">
      <alignment horizontal="center" vertical="center"/>
    </xf>
    <xf numFmtId="0" fontId="29" fillId="0" borderId="29" xfId="14" applyFont="1" applyBorder="1" applyAlignment="1">
      <alignment horizontal="left" vertical="center"/>
    </xf>
    <xf numFmtId="0" fontId="29" fillId="0" borderId="30" xfId="14" applyFont="1" applyBorder="1" applyAlignment="1">
      <alignment horizontal="left" vertical="center"/>
    </xf>
    <xf numFmtId="0" fontId="29" fillId="0" borderId="51" xfId="14" applyFont="1" applyBorder="1" applyAlignment="1">
      <alignment horizontal="left" vertical="center"/>
    </xf>
    <xf numFmtId="165" fontId="29" fillId="0" borderId="44" xfId="14" applyNumberFormat="1" applyFont="1" applyAlignment="1">
      <alignment horizontal="center" vertical="center"/>
    </xf>
    <xf numFmtId="165" fontId="32" fillId="0" borderId="44" xfId="14" applyNumberFormat="1" applyFont="1" applyAlignment="1">
      <alignment horizontal="center" vertical="center"/>
    </xf>
    <xf numFmtId="165" fontId="29" fillId="0" borderId="58" xfId="0" applyNumberFormat="1" applyFont="1" applyBorder="1" applyAlignment="1">
      <alignment horizontal="left" vertical="center"/>
    </xf>
    <xf numFmtId="0" fontId="29" fillId="0" borderId="99" xfId="0" applyFont="1" applyBorder="1" applyAlignment="1">
      <alignment horizontal="center" vertical="center"/>
    </xf>
    <xf numFmtId="0" fontId="40" fillId="0" borderId="115" xfId="0" applyFont="1" applyBorder="1"/>
    <xf numFmtId="0" fontId="29" fillId="0" borderId="130" xfId="0" applyFont="1" applyBorder="1" applyAlignment="1">
      <alignment horizontal="left" vertical="center"/>
    </xf>
    <xf numFmtId="0" fontId="40" fillId="0" borderId="44" xfId="0" applyFont="1" applyBorder="1" applyAlignment="1">
      <alignment horizontal="center"/>
    </xf>
    <xf numFmtId="0" fontId="28" fillId="0" borderId="71" xfId="1" applyFill="1" applyBorder="1" applyAlignment="1">
      <alignment horizontal="center"/>
    </xf>
    <xf numFmtId="0" fontId="29" fillId="0" borderId="51" xfId="0" applyFont="1" applyBorder="1" applyAlignment="1">
      <alignment horizontal="left" wrapText="1"/>
    </xf>
    <xf numFmtId="0" fontId="40" fillId="0" borderId="51" xfId="0" applyFont="1" applyBorder="1" applyAlignment="1">
      <alignment wrapText="1"/>
    </xf>
    <xf numFmtId="0" fontId="29" fillId="0" borderId="67" xfId="0" applyFont="1" applyBorder="1" applyAlignment="1">
      <alignment horizontal="center" vertical="center"/>
    </xf>
    <xf numFmtId="0" fontId="87" fillId="0" borderId="44" xfId="0" applyFont="1" applyBorder="1" applyAlignment="1">
      <alignment horizontal="left" vertical="center" wrapText="1"/>
    </xf>
    <xf numFmtId="0" fontId="29" fillId="0" borderId="135" xfId="0" applyFont="1" applyBorder="1" applyAlignment="1">
      <alignment horizontal="center" vertical="center"/>
    </xf>
    <xf numFmtId="0" fontId="29" fillId="0" borderId="89" xfId="0" applyFont="1" applyBorder="1" applyAlignment="1">
      <alignment horizontal="center" vertical="center"/>
    </xf>
    <xf numFmtId="0" fontId="29" fillId="0" borderId="83" xfId="0" applyFont="1" applyBorder="1" applyAlignment="1">
      <alignment horizontal="left"/>
    </xf>
    <xf numFmtId="0" fontId="29" fillId="0" borderId="150" xfId="0" applyFont="1" applyBorder="1" applyAlignment="1">
      <alignment horizontal="left"/>
    </xf>
    <xf numFmtId="0" fontId="29" fillId="0" borderId="79" xfId="0" applyFont="1" applyBorder="1" applyAlignment="1">
      <alignment horizontal="left"/>
    </xf>
    <xf numFmtId="0" fontId="29" fillId="0" borderId="115" xfId="0" applyFont="1" applyBorder="1" applyAlignment="1">
      <alignment horizontal="left"/>
    </xf>
    <xf numFmtId="0" fontId="29" fillId="0" borderId="88" xfId="0" applyFont="1" applyBorder="1" applyAlignment="1">
      <alignment horizontal="center" vertical="center"/>
    </xf>
    <xf numFmtId="0" fontId="29" fillId="0" borderId="7" xfId="0" applyFont="1" applyBorder="1" applyAlignment="1">
      <alignment horizontal="left" wrapText="1"/>
    </xf>
    <xf numFmtId="0" fontId="29" fillId="0" borderId="37" xfId="0" applyFont="1" applyBorder="1" applyAlignment="1">
      <alignment horizontal="left" wrapText="1"/>
    </xf>
    <xf numFmtId="0" fontId="29" fillId="0" borderId="5" xfId="0" applyFont="1" applyBorder="1" applyAlignment="1">
      <alignment horizontal="left"/>
    </xf>
    <xf numFmtId="0" fontId="29" fillId="0" borderId="88" xfId="0" applyFont="1" applyBorder="1" applyAlignment="1">
      <alignment horizontal="left" vertical="center"/>
    </xf>
    <xf numFmtId="0" fontId="139" fillId="5" borderId="9" xfId="0" applyFont="1" applyFill="1" applyBorder="1" applyAlignment="1">
      <alignment horizontal="center" vertical="center" textRotation="90"/>
    </xf>
    <xf numFmtId="0" fontId="66" fillId="0" borderId="14" xfId="0" applyFont="1" applyBorder="1"/>
    <xf numFmtId="0" fontId="66" fillId="0" borderId="21" xfId="0" applyFont="1" applyBorder="1"/>
    <xf numFmtId="0" fontId="87" fillId="0" borderId="44" xfId="0" applyFont="1" applyBorder="1" applyAlignment="1">
      <alignment vertical="center" wrapText="1"/>
    </xf>
    <xf numFmtId="165" fontId="32" fillId="0" borderId="102" xfId="0" applyNumberFormat="1" applyFont="1" applyBorder="1" applyAlignment="1">
      <alignment horizontal="center" vertical="center"/>
    </xf>
    <xf numFmtId="165" fontId="32" fillId="0" borderId="5" xfId="0" applyNumberFormat="1" applyFont="1" applyBorder="1" applyAlignment="1">
      <alignment horizontal="center" vertical="center"/>
    </xf>
    <xf numFmtId="0" fontId="29" fillId="0" borderId="102" xfId="0" applyFont="1" applyBorder="1" applyAlignment="1">
      <alignment horizontal="center" vertical="center"/>
    </xf>
    <xf numFmtId="0" fontId="34" fillId="0" borderId="51" xfId="0" applyFont="1" applyBorder="1" applyAlignment="1">
      <alignment horizontal="left" vertical="center" wrapText="1"/>
    </xf>
    <xf numFmtId="0" fontId="34" fillId="0" borderId="56" xfId="0" applyFont="1" applyBorder="1" applyAlignment="1">
      <alignment horizontal="left" vertical="center" wrapText="1"/>
    </xf>
    <xf numFmtId="0" fontId="34" fillId="0" borderId="58" xfId="0" applyFont="1" applyBorder="1" applyAlignment="1">
      <alignment horizontal="left" vertical="center" wrapText="1"/>
    </xf>
    <xf numFmtId="0" fontId="34" fillId="0" borderId="59" xfId="0" applyFont="1" applyBorder="1" applyAlignment="1">
      <alignment horizontal="left" vertical="center" wrapText="1"/>
    </xf>
    <xf numFmtId="0" fontId="32" fillId="0" borderId="163" xfId="0" applyFont="1" applyBorder="1" applyAlignment="1">
      <alignment horizontal="center" vertical="center"/>
    </xf>
    <xf numFmtId="0" fontId="32" fillId="0" borderId="112" xfId="0" applyFont="1" applyBorder="1" applyAlignment="1">
      <alignment horizontal="center" vertical="center"/>
    </xf>
    <xf numFmtId="0" fontId="29" fillId="0" borderId="36" xfId="0" applyFont="1" applyBorder="1" applyAlignment="1">
      <alignment horizontal="center" vertical="center"/>
    </xf>
    <xf numFmtId="0" fontId="152" fillId="0" borderId="51" xfId="0" applyFont="1" applyBorder="1" applyAlignment="1">
      <alignment horizontal="left" vertical="center"/>
    </xf>
    <xf numFmtId="0" fontId="152" fillId="0" borderId="56" xfId="0" applyFont="1" applyBorder="1" applyAlignment="1">
      <alignment horizontal="left" vertical="center"/>
    </xf>
    <xf numFmtId="0" fontId="70" fillId="0" borderId="112" xfId="0" applyFont="1" applyBorder="1"/>
    <xf numFmtId="0" fontId="22" fillId="0" borderId="15" xfId="0" applyFont="1" applyBorder="1" applyAlignment="1">
      <alignment horizontal="center"/>
    </xf>
    <xf numFmtId="0" fontId="22" fillId="0" borderId="71" xfId="0" applyFont="1" applyBorder="1" applyAlignment="1">
      <alignment horizontal="center"/>
    </xf>
    <xf numFmtId="0" fontId="137" fillId="17" borderId="120" xfId="0" applyFont="1" applyFill="1" applyBorder="1" applyAlignment="1">
      <alignment horizontal="center" vertical="center" textRotation="90"/>
    </xf>
    <xf numFmtId="0" fontId="37" fillId="18" borderId="122" xfId="0" applyFont="1" applyFill="1" applyBorder="1"/>
    <xf numFmtId="0" fontId="37" fillId="18" borderId="123" xfId="0" applyFont="1" applyFill="1" applyBorder="1"/>
    <xf numFmtId="0" fontId="145" fillId="0" borderId="68" xfId="0" applyFont="1" applyBorder="1" applyAlignment="1">
      <alignment horizontal="left"/>
    </xf>
    <xf numFmtId="0" fontId="145" fillId="0" borderId="158" xfId="0" applyFont="1" applyBorder="1" applyAlignment="1">
      <alignment horizontal="left"/>
    </xf>
    <xf numFmtId="0" fontId="145" fillId="0" borderId="108" xfId="0" applyFont="1" applyBorder="1" applyAlignment="1">
      <alignment horizontal="left"/>
    </xf>
    <xf numFmtId="0" fontId="145" fillId="0" borderId="69" xfId="0" applyFont="1" applyBorder="1" applyAlignment="1">
      <alignment horizontal="left"/>
    </xf>
    <xf numFmtId="0" fontId="66" fillId="16" borderId="122" xfId="0" applyFont="1" applyFill="1" applyBorder="1"/>
    <xf numFmtId="0" fontId="66" fillId="16" borderId="123" xfId="0" applyFont="1" applyFill="1" applyBorder="1"/>
    <xf numFmtId="0" fontId="139" fillId="12" borderId="138" xfId="0" applyFont="1" applyFill="1" applyBorder="1" applyAlignment="1">
      <alignment horizontal="center" vertical="center" textRotation="90"/>
    </xf>
    <xf numFmtId="0" fontId="139" fillId="12" borderId="118" xfId="0" applyFont="1" applyFill="1" applyBorder="1" applyAlignment="1">
      <alignment horizontal="center" vertical="center" textRotation="90"/>
    </xf>
    <xf numFmtId="0" fontId="139" fillId="12" borderId="139" xfId="0" applyFont="1" applyFill="1" applyBorder="1" applyAlignment="1">
      <alignment horizontal="center" vertical="center" textRotation="90"/>
    </xf>
    <xf numFmtId="0" fontId="139" fillId="12" borderId="68" xfId="0" applyFont="1" applyFill="1" applyBorder="1" applyAlignment="1">
      <alignment horizontal="center" vertical="center" textRotation="90"/>
    </xf>
    <xf numFmtId="0" fontId="139" fillId="12" borderId="71" xfId="0" applyFont="1" applyFill="1" applyBorder="1" applyAlignment="1">
      <alignment horizontal="center" vertical="center" textRotation="90"/>
    </xf>
    <xf numFmtId="0" fontId="139" fillId="12" borderId="113" xfId="0" applyFont="1" applyFill="1" applyBorder="1" applyAlignment="1">
      <alignment horizontal="center" vertical="center" textRotation="90"/>
    </xf>
    <xf numFmtId="0" fontId="70" fillId="0" borderId="53" xfId="0" applyFont="1" applyBorder="1"/>
    <xf numFmtId="0" fontId="152" fillId="0" borderId="136" xfId="0" applyFont="1" applyBorder="1" applyAlignment="1">
      <alignment horizontal="left" vertical="center"/>
    </xf>
    <xf numFmtId="0" fontId="152" fillId="0" borderId="103" xfId="0" applyFont="1" applyBorder="1" applyAlignment="1">
      <alignment horizontal="left" vertical="center"/>
    </xf>
    <xf numFmtId="0" fontId="32" fillId="8" borderId="4" xfId="0" applyFont="1" applyFill="1" applyBorder="1" applyAlignment="1">
      <alignment horizontal="left" vertical="top" wrapText="1"/>
    </xf>
    <xf numFmtId="0" fontId="40" fillId="8" borderId="5" xfId="0" applyFont="1" applyFill="1" applyBorder="1"/>
    <xf numFmtId="0" fontId="29" fillId="0" borderId="111" xfId="0" applyFont="1" applyBorder="1" applyAlignment="1">
      <alignment horizontal="center"/>
    </xf>
    <xf numFmtId="0" fontId="29" fillId="0" borderId="4" xfId="0" applyFont="1" applyBorder="1" applyAlignment="1">
      <alignment horizontal="center"/>
    </xf>
    <xf numFmtId="0" fontId="29" fillId="0" borderId="69" xfId="0" applyFont="1" applyBorder="1" applyAlignment="1">
      <alignment horizontal="center"/>
    </xf>
    <xf numFmtId="0" fontId="40" fillId="0" borderId="69" xfId="0" applyFont="1" applyBorder="1"/>
    <xf numFmtId="0" fontId="32" fillId="9" borderId="49" xfId="0" applyFont="1" applyFill="1" applyBorder="1" applyAlignment="1">
      <alignment horizontal="left" vertical="top" wrapText="1"/>
    </xf>
    <xf numFmtId="0" fontId="40" fillId="9" borderId="5" xfId="0" applyFont="1" applyFill="1" applyBorder="1"/>
    <xf numFmtId="0" fontId="32" fillId="9" borderId="92" xfId="0" applyFont="1" applyFill="1" applyBorder="1" applyAlignment="1">
      <alignment horizontal="left" vertical="top" wrapText="1"/>
    </xf>
    <xf numFmtId="0" fontId="40" fillId="9" borderId="93" xfId="0" applyFont="1" applyFill="1" applyBorder="1"/>
    <xf numFmtId="165" fontId="32" fillId="8" borderId="49" xfId="0" applyNumberFormat="1" applyFont="1" applyFill="1" applyBorder="1" applyAlignment="1">
      <alignment horizontal="center" vertical="center"/>
    </xf>
    <xf numFmtId="165" fontId="32" fillId="9" borderId="49" xfId="0" applyNumberFormat="1" applyFont="1" applyFill="1" applyBorder="1" applyAlignment="1">
      <alignment horizontal="center" vertical="center"/>
    </xf>
    <xf numFmtId="0" fontId="40" fillId="9" borderId="72" xfId="0" applyFont="1" applyFill="1" applyBorder="1"/>
    <xf numFmtId="0" fontId="32" fillId="0" borderId="4" xfId="0" applyFont="1" applyBorder="1" applyAlignment="1">
      <alignment horizontal="left" vertical="top" wrapText="1"/>
    </xf>
    <xf numFmtId="165" fontId="32" fillId="0" borderId="49" xfId="0" applyNumberFormat="1" applyFont="1" applyBorder="1" applyAlignment="1">
      <alignment horizontal="left" vertical="center"/>
    </xf>
    <xf numFmtId="0" fontId="32" fillId="0" borderId="106" xfId="0" applyFont="1" applyBorder="1" applyAlignment="1">
      <alignment horizontal="left" vertical="top" wrapText="1"/>
    </xf>
    <xf numFmtId="165" fontId="32" fillId="0" borderId="4" xfId="0" applyNumberFormat="1" applyFont="1" applyBorder="1" applyAlignment="1">
      <alignment horizontal="left" vertical="center"/>
    </xf>
    <xf numFmtId="165" fontId="32" fillId="0" borderId="92" xfId="0" applyNumberFormat="1" applyFont="1" applyBorder="1" applyAlignment="1">
      <alignment horizontal="left" vertical="center"/>
    </xf>
    <xf numFmtId="0" fontId="32" fillId="10" borderId="7" xfId="0" applyFont="1" applyFill="1" applyBorder="1" applyAlignment="1">
      <alignment horizontal="center" vertical="top" wrapText="1"/>
    </xf>
    <xf numFmtId="0" fontId="40" fillId="10" borderId="7" xfId="0" applyFont="1" applyFill="1" applyBorder="1"/>
    <xf numFmtId="0" fontId="40" fillId="10" borderId="4" xfId="0" applyFont="1" applyFill="1" applyBorder="1"/>
    <xf numFmtId="0" fontId="40" fillId="10" borderId="72" xfId="0" applyFont="1" applyFill="1" applyBorder="1"/>
    <xf numFmtId="0" fontId="29" fillId="0" borderId="40" xfId="0" applyFont="1" applyBorder="1" applyAlignment="1">
      <alignment horizontal="center"/>
    </xf>
    <xf numFmtId="0" fontId="40" fillId="0" borderId="43" xfId="0" applyFont="1" applyBorder="1"/>
    <xf numFmtId="0" fontId="29" fillId="0" borderId="49" xfId="0" applyFont="1" applyBorder="1" applyAlignment="1">
      <alignment horizontal="center"/>
    </xf>
    <xf numFmtId="0" fontId="32" fillId="0" borderId="49" xfId="0" applyFont="1" applyBorder="1" applyAlignment="1">
      <alignment horizontal="center" vertical="top" wrapText="1"/>
    </xf>
    <xf numFmtId="0" fontId="32" fillId="0" borderId="7" xfId="0" applyFont="1" applyBorder="1" applyAlignment="1">
      <alignment horizontal="center" vertical="top" wrapText="1"/>
    </xf>
    <xf numFmtId="165" fontId="32" fillId="0" borderId="162" xfId="0" applyNumberFormat="1" applyFont="1" applyBorder="1" applyAlignment="1">
      <alignment horizontal="center" vertical="center"/>
    </xf>
    <xf numFmtId="0" fontId="3" fillId="0" borderId="15" xfId="0" applyFont="1" applyBorder="1" applyAlignment="1">
      <alignment horizontal="center"/>
    </xf>
    <xf numFmtId="0" fontId="22" fillId="0" borderId="28" xfId="0" applyFont="1" applyBorder="1" applyAlignment="1">
      <alignment horizontal="right" vertical="center"/>
    </xf>
    <xf numFmtId="165" fontId="57" fillId="0" borderId="39" xfId="0" applyNumberFormat="1" applyFont="1" applyBorder="1" applyAlignment="1">
      <alignment horizontal="center" vertical="center"/>
    </xf>
    <xf numFmtId="0" fontId="5" fillId="0" borderId="46" xfId="0" applyFont="1" applyBorder="1"/>
    <xf numFmtId="0" fontId="37" fillId="0" borderId="107" xfId="0" applyFont="1" applyBorder="1"/>
    <xf numFmtId="0" fontId="22" fillId="0" borderId="28" xfId="0" applyFont="1" applyBorder="1" applyAlignment="1">
      <alignment horizontal="right" vertical="center" wrapText="1"/>
    </xf>
    <xf numFmtId="165" fontId="3" fillId="0" borderId="39" xfId="0" applyNumberFormat="1" applyFont="1" applyBorder="1" applyAlignment="1">
      <alignment horizontal="center" vertical="center"/>
    </xf>
    <xf numFmtId="0" fontId="22" fillId="0" borderId="44" xfId="0" applyFont="1" applyBorder="1" applyAlignment="1">
      <alignment horizontal="right" vertical="center" wrapText="1"/>
    </xf>
    <xf numFmtId="0" fontId="5" fillId="0" borderId="44" xfId="0" applyFont="1" applyBorder="1"/>
    <xf numFmtId="165" fontId="3" fillId="0" borderId="136" xfId="0" applyNumberFormat="1" applyFont="1" applyBorder="1" applyAlignment="1">
      <alignment horizontal="center" vertical="center"/>
    </xf>
    <xf numFmtId="0" fontId="5" fillId="0" borderId="61" xfId="0" applyFont="1" applyBorder="1"/>
    <xf numFmtId="165" fontId="57" fillId="0" borderId="146" xfId="0" applyNumberFormat="1" applyFont="1" applyBorder="1" applyAlignment="1">
      <alignment horizontal="center" vertical="center"/>
    </xf>
    <xf numFmtId="0" fontId="137" fillId="5" borderId="10" xfId="0" applyFont="1" applyFill="1" applyBorder="1" applyAlignment="1">
      <alignment horizontal="center" vertical="center" textRotation="90"/>
    </xf>
    <xf numFmtId="0" fontId="37" fillId="0" borderId="15" xfId="0" applyFont="1" applyBorder="1"/>
    <xf numFmtId="0" fontId="37" fillId="0" borderId="66" xfId="0" applyFont="1" applyBorder="1"/>
    <xf numFmtId="0" fontId="3" fillId="0" borderId="71" xfId="0" applyFont="1" applyBorder="1" applyAlignment="1">
      <alignment horizontal="center"/>
    </xf>
    <xf numFmtId="0" fontId="66" fillId="0" borderId="118" xfId="0" applyFont="1" applyBorder="1"/>
    <xf numFmtId="0" fontId="66" fillId="0" borderId="139" xfId="0" applyFont="1" applyBorder="1"/>
    <xf numFmtId="0" fontId="3" fillId="0" borderId="15" xfId="0" applyFont="1" applyBorder="1" applyAlignment="1">
      <alignment horizontal="center" vertical="top"/>
    </xf>
    <xf numFmtId="0" fontId="29" fillId="0" borderId="8" xfId="0" applyFont="1" applyBorder="1" applyAlignment="1">
      <alignment horizontal="center"/>
    </xf>
    <xf numFmtId="0" fontId="40" fillId="0" borderId="8" xfId="0" applyFont="1" applyBorder="1"/>
    <xf numFmtId="0" fontId="40" fillId="0" borderId="33" xfId="0" applyFont="1" applyBorder="1"/>
    <xf numFmtId="0" fontId="29" fillId="0" borderId="3" xfId="0" applyFont="1" applyBorder="1" applyAlignment="1">
      <alignment horizontal="center"/>
    </xf>
    <xf numFmtId="0" fontId="29" fillId="0" borderId="0" xfId="0" applyFont="1" applyAlignment="1">
      <alignment horizontal="center"/>
    </xf>
    <xf numFmtId="0" fontId="40" fillId="0" borderId="19" xfId="0" applyFont="1" applyBorder="1"/>
    <xf numFmtId="0" fontId="33" fillId="0" borderId="0" xfId="0" applyFont="1"/>
    <xf numFmtId="0" fontId="34" fillId="0" borderId="0" xfId="0" applyFont="1" applyAlignment="1">
      <alignment horizontal="justify" vertical="top" wrapText="1"/>
    </xf>
    <xf numFmtId="0" fontId="39" fillId="0" borderId="0" xfId="0" applyFont="1" applyAlignment="1">
      <alignment horizontal="justify"/>
    </xf>
    <xf numFmtId="0" fontId="37" fillId="0" borderId="19" xfId="0" applyFont="1" applyBorder="1" applyAlignment="1">
      <alignment horizontal="justify"/>
    </xf>
    <xf numFmtId="0" fontId="37" fillId="0" borderId="23" xfId="0" applyFont="1" applyBorder="1" applyAlignment="1">
      <alignment horizontal="justify"/>
    </xf>
    <xf numFmtId="0" fontId="37" fillId="0" borderId="42" xfId="0" applyFont="1" applyBorder="1" applyAlignment="1">
      <alignment horizontal="justify"/>
    </xf>
    <xf numFmtId="0" fontId="25" fillId="0" borderId="0" xfId="0" applyFont="1" applyAlignment="1">
      <alignment horizontal="center" vertical="top" wrapText="1"/>
    </xf>
    <xf numFmtId="0" fontId="3" fillId="0" borderId="0" xfId="0" applyFont="1" applyAlignment="1">
      <alignment horizontal="center" vertical="top" wrapText="1"/>
    </xf>
    <xf numFmtId="0" fontId="0" fillId="0" borderId="0" xfId="0"/>
    <xf numFmtId="0" fontId="22" fillId="0" borderId="44" xfId="0" applyFont="1" applyBorder="1" applyAlignment="1">
      <alignment horizontal="center"/>
    </xf>
    <xf numFmtId="0" fontId="25" fillId="0" borderId="44" xfId="0" applyFont="1" applyBorder="1" applyAlignment="1">
      <alignment horizontal="center" vertical="top" wrapText="1"/>
    </xf>
    <xf numFmtId="0" fontId="3" fillId="0" borderId="44" xfId="0" applyFont="1" applyBorder="1" applyAlignment="1">
      <alignment horizontal="center" vertical="top" wrapText="1"/>
    </xf>
    <xf numFmtId="0" fontId="3" fillId="0" borderId="71" xfId="0" applyFont="1" applyBorder="1" applyAlignment="1">
      <alignment horizontal="center" vertical="top"/>
    </xf>
    <xf numFmtId="0" fontId="29" fillId="0" borderId="44" xfId="0" applyFont="1" applyBorder="1" applyAlignment="1">
      <alignment horizontal="center"/>
    </xf>
    <xf numFmtId="0" fontId="33" fillId="0" borderId="44" xfId="0" applyFont="1" applyBorder="1"/>
    <xf numFmtId="0" fontId="88" fillId="0" borderId="44" xfId="0" applyFont="1" applyBorder="1" applyAlignment="1">
      <alignment horizontal="justify" vertical="top" wrapText="1"/>
    </xf>
    <xf numFmtId="0" fontId="177" fillId="0" borderId="44" xfId="0" applyFont="1" applyBorder="1" applyAlignment="1">
      <alignment horizontal="justify"/>
    </xf>
    <xf numFmtId="0" fontId="178" fillId="0" borderId="74" xfId="0" applyFont="1" applyBorder="1" applyAlignment="1">
      <alignment horizontal="justify"/>
    </xf>
    <xf numFmtId="0" fontId="88" fillId="0" borderId="67" xfId="0" applyFont="1" applyBorder="1" applyAlignment="1">
      <alignment horizontal="justify" vertical="top" wrapText="1"/>
    </xf>
    <xf numFmtId="0" fontId="177" fillId="0" borderId="67" xfId="0" applyFont="1" applyBorder="1" applyAlignment="1">
      <alignment horizontal="justify"/>
    </xf>
    <xf numFmtId="0" fontId="178" fillId="0" borderId="124" xfId="0" applyFont="1" applyBorder="1" applyAlignment="1">
      <alignment horizontal="justify"/>
    </xf>
    <xf numFmtId="0" fontId="29" fillId="0" borderId="38" xfId="0" applyFont="1" applyBorder="1" applyAlignment="1">
      <alignment horizontal="center"/>
    </xf>
    <xf numFmtId="49" fontId="80" fillId="0" borderId="44" xfId="0" applyNumberFormat="1" applyFont="1" applyBorder="1" applyAlignment="1">
      <alignment horizontal="right" vertical="top" wrapText="1"/>
    </xf>
    <xf numFmtId="49" fontId="80" fillId="0" borderId="67" xfId="0" applyNumberFormat="1" applyFont="1" applyBorder="1" applyAlignment="1">
      <alignment horizontal="right" vertical="top" wrapText="1"/>
    </xf>
    <xf numFmtId="0" fontId="34" fillId="0" borderId="88" xfId="0" applyFont="1" applyBorder="1" applyAlignment="1">
      <alignment horizontal="left" vertical="center" wrapText="1"/>
    </xf>
    <xf numFmtId="0" fontId="34" fillId="0" borderId="116" xfId="0" applyFont="1" applyBorder="1" applyAlignment="1">
      <alignment horizontal="left" vertical="center" wrapText="1"/>
    </xf>
    <xf numFmtId="0" fontId="34" fillId="0" borderId="67" xfId="0" applyFont="1" applyBorder="1" applyAlignment="1">
      <alignment horizontal="left" vertical="center" wrapText="1"/>
    </xf>
    <xf numFmtId="0" fontId="34" fillId="0" borderId="124" xfId="0" applyFont="1" applyBorder="1" applyAlignment="1">
      <alignment horizontal="left" vertical="center" wrapText="1"/>
    </xf>
    <xf numFmtId="0" fontId="37" fillId="0" borderId="74" xfId="0" applyFont="1" applyBorder="1" applyAlignment="1">
      <alignment horizontal="justify"/>
    </xf>
    <xf numFmtId="0" fontId="37" fillId="0" borderId="67" xfId="0" applyFont="1" applyBorder="1" applyAlignment="1">
      <alignment horizontal="justify"/>
    </xf>
    <xf numFmtId="0" fontId="37" fillId="0" borderId="124" xfId="0" applyFont="1" applyBorder="1" applyAlignment="1">
      <alignment horizontal="justify"/>
    </xf>
    <xf numFmtId="0" fontId="29" fillId="0" borderId="0" xfId="0" applyFont="1" applyAlignment="1">
      <alignment horizontal="justify" vertical="top" wrapText="1"/>
    </xf>
    <xf numFmtId="0" fontId="33" fillId="0" borderId="0" xfId="0" applyFont="1" applyAlignment="1">
      <alignment horizontal="justify"/>
    </xf>
    <xf numFmtId="0" fontId="40" fillId="0" borderId="19" xfId="0" applyFont="1" applyBorder="1" applyAlignment="1">
      <alignment horizontal="justify"/>
    </xf>
    <xf numFmtId="0" fontId="40" fillId="0" borderId="47" xfId="0" applyFont="1" applyBorder="1" applyAlignment="1">
      <alignment horizontal="justify"/>
    </xf>
    <xf numFmtId="0" fontId="40" fillId="0" borderId="23" xfId="0" applyFont="1" applyBorder="1" applyAlignment="1">
      <alignment horizontal="justify"/>
    </xf>
    <xf numFmtId="0" fontId="40" fillId="0" borderId="42" xfId="0" applyFont="1" applyBorder="1" applyAlignment="1">
      <alignment horizontal="justify"/>
    </xf>
    <xf numFmtId="0" fontId="29" fillId="0" borderId="44" xfId="0" applyFont="1" applyBorder="1" applyAlignment="1">
      <alignment horizontal="left" vertical="top" wrapText="1"/>
    </xf>
    <xf numFmtId="0" fontId="40" fillId="0" borderId="124" xfId="0" applyFont="1" applyBorder="1"/>
    <xf numFmtId="0" fontId="29" fillId="0" borderId="44" xfId="0" applyFont="1" applyBorder="1" applyAlignment="1">
      <alignment horizontal="justify" vertical="top" wrapText="1"/>
    </xf>
    <xf numFmtId="0" fontId="33" fillId="0" borderId="44" xfId="0" applyFont="1" applyBorder="1" applyAlignment="1">
      <alignment horizontal="justify"/>
    </xf>
    <xf numFmtId="0" fontId="3" fillId="0" borderId="44" xfId="0" applyFont="1" applyBorder="1" applyAlignment="1">
      <alignment horizontal="center" vertical="top"/>
    </xf>
    <xf numFmtId="0" fontId="29" fillId="0" borderId="0" xfId="0" applyFont="1" applyAlignment="1">
      <alignment horizontal="left" vertical="top" wrapText="1"/>
    </xf>
    <xf numFmtId="0" fontId="40" fillId="0" borderId="47" xfId="0" applyFont="1" applyBorder="1"/>
    <xf numFmtId="0" fontId="40" fillId="0" borderId="23" xfId="0" applyFont="1" applyBorder="1"/>
    <xf numFmtId="0" fontId="40" fillId="0" borderId="42" xfId="0" applyFont="1" applyBorder="1"/>
    <xf numFmtId="0" fontId="5" fillId="0" borderId="67" xfId="0" applyFont="1" applyBorder="1" applyAlignment="1">
      <alignment horizontal="justify"/>
    </xf>
    <xf numFmtId="0" fontId="32" fillId="0" borderId="11" xfId="0" applyFont="1" applyBorder="1" applyAlignment="1">
      <alignment horizontal="center" vertical="center"/>
    </xf>
    <xf numFmtId="0" fontId="40" fillId="0" borderId="11" xfId="0" applyFont="1" applyBorder="1"/>
    <xf numFmtId="0" fontId="40" fillId="0" borderId="48" xfId="0" applyFont="1" applyBorder="1"/>
    <xf numFmtId="0" fontId="5" fillId="0" borderId="45" xfId="0" applyFont="1" applyBorder="1"/>
    <xf numFmtId="0" fontId="19" fillId="0" borderId="0" xfId="0" applyFont="1" applyAlignment="1">
      <alignment horizontal="justify" vertical="top" wrapText="1"/>
    </xf>
    <xf numFmtId="0" fontId="0" fillId="0" borderId="0" xfId="0" applyAlignment="1">
      <alignment horizontal="justify"/>
    </xf>
    <xf numFmtId="0" fontId="5" fillId="0" borderId="23" xfId="0" applyFont="1" applyBorder="1" applyAlignment="1">
      <alignment horizontal="justify"/>
    </xf>
    <xf numFmtId="0" fontId="32" fillId="0" borderId="69" xfId="0" applyFont="1" applyBorder="1" applyAlignment="1">
      <alignment horizontal="center" vertical="center"/>
    </xf>
    <xf numFmtId="0" fontId="40" fillId="0" borderId="129" xfId="0" applyFont="1" applyBorder="1"/>
    <xf numFmtId="0" fontId="28" fillId="0" borderId="71" xfId="1" applyBorder="1" applyAlignment="1">
      <alignment horizontal="center"/>
    </xf>
    <xf numFmtId="0" fontId="28" fillId="0" borderId="15" xfId="1" applyFill="1" applyBorder="1" applyAlignment="1">
      <alignment horizontal="center"/>
    </xf>
    <xf numFmtId="0" fontId="37" fillId="0" borderId="14" xfId="0" applyFont="1" applyBorder="1" applyAlignment="1">
      <alignment vertical="center"/>
    </xf>
    <xf numFmtId="0" fontId="37" fillId="0" borderId="21" xfId="0" applyFont="1" applyBorder="1" applyAlignment="1">
      <alignment vertical="center"/>
    </xf>
    <xf numFmtId="0" fontId="19" fillId="0" borderId="0" xfId="0" applyFont="1" applyAlignment="1">
      <alignment horizontal="left" vertical="top" wrapText="1"/>
    </xf>
    <xf numFmtId="0" fontId="29" fillId="0" borderId="0" xfId="0" applyFont="1" applyAlignment="1">
      <alignment horizontal="left" vertical="center"/>
    </xf>
    <xf numFmtId="0" fontId="40" fillId="0" borderId="0" xfId="0" applyFont="1"/>
    <xf numFmtId="0" fontId="43" fillId="0" borderId="74" xfId="0" applyFont="1" applyBorder="1" applyAlignment="1">
      <alignment vertical="center"/>
    </xf>
    <xf numFmtId="0" fontId="29" fillId="0" borderId="0" xfId="0" applyFont="1" applyAlignment="1">
      <alignment vertical="center"/>
    </xf>
    <xf numFmtId="0" fontId="29" fillId="0" borderId="0" xfId="0" applyFont="1" applyAlignment="1">
      <alignment horizontal="center" vertical="center"/>
    </xf>
    <xf numFmtId="0" fontId="40" fillId="0" borderId="67" xfId="0" applyFont="1" applyBorder="1" applyAlignment="1">
      <alignment horizontal="center"/>
    </xf>
    <xf numFmtId="0" fontId="37" fillId="0" borderId="122" xfId="0" applyFont="1" applyBorder="1" applyAlignment="1">
      <alignment vertical="center"/>
    </xf>
    <xf numFmtId="0" fontId="37" fillId="0" borderId="123" xfId="0" applyFont="1" applyBorder="1" applyAlignment="1">
      <alignment vertical="center"/>
    </xf>
    <xf numFmtId="0" fontId="29" fillId="0" borderId="44" xfId="0" applyFont="1" applyBorder="1" applyAlignment="1">
      <alignment vertical="center"/>
    </xf>
    <xf numFmtId="0" fontId="29" fillId="0" borderId="74" xfId="0" applyFont="1" applyBorder="1" applyAlignment="1">
      <alignment vertical="center"/>
    </xf>
    <xf numFmtId="0" fontId="29" fillId="0" borderId="47" xfId="0" applyFont="1" applyBorder="1" applyAlignment="1">
      <alignment horizontal="center" vertical="center"/>
    </xf>
    <xf numFmtId="0" fontId="40" fillId="0" borderId="45" xfId="0" applyFont="1" applyBorder="1" applyAlignment="1">
      <alignment horizontal="center"/>
    </xf>
    <xf numFmtId="0" fontId="19" fillId="0" borderId="45" xfId="0" applyFont="1" applyBorder="1" applyAlignment="1">
      <alignment horizontal="left" vertical="top" wrapText="1"/>
    </xf>
    <xf numFmtId="0" fontId="40" fillId="0" borderId="45" xfId="0" applyFont="1" applyBorder="1"/>
    <xf numFmtId="0" fontId="137" fillId="5" borderId="214" xfId="0" applyFont="1" applyFill="1" applyBorder="1" applyAlignment="1">
      <alignment horizontal="center" vertical="center" textRotation="90"/>
    </xf>
    <xf numFmtId="0" fontId="43" fillId="0" borderId="74" xfId="0" applyFont="1" applyBorder="1" applyAlignment="1">
      <alignment horizontal="center" vertical="center"/>
    </xf>
    <xf numFmtId="0" fontId="43" fillId="0" borderId="124" xfId="0" applyFont="1" applyBorder="1" applyAlignment="1">
      <alignment horizontal="center" vertical="center"/>
    </xf>
    <xf numFmtId="0" fontId="32" fillId="0" borderId="69" xfId="0" applyFont="1" applyBorder="1" applyAlignment="1">
      <alignment horizontal="center" vertical="center" wrapText="1"/>
    </xf>
    <xf numFmtId="0" fontId="32" fillId="0" borderId="50" xfId="0" applyFont="1" applyBorder="1" applyAlignment="1">
      <alignment horizontal="center" vertical="center" wrapText="1"/>
    </xf>
    <xf numFmtId="0" fontId="19" fillId="0" borderId="44" xfId="0" applyFont="1" applyBorder="1" applyAlignment="1">
      <alignment horizontal="left" vertical="center" wrapText="1"/>
    </xf>
    <xf numFmtId="0" fontId="176" fillId="0" borderId="51" xfId="0" applyFont="1" applyBorder="1" applyAlignment="1">
      <alignment horizontal="center" vertical="center"/>
    </xf>
    <xf numFmtId="0" fontId="87" fillId="16" borderId="138" xfId="0" applyFont="1" applyFill="1" applyBorder="1" applyAlignment="1">
      <alignment horizontal="center" vertical="center" textRotation="90"/>
    </xf>
    <xf numFmtId="0" fontId="80" fillId="16" borderId="118" xfId="0" applyFont="1" applyFill="1" applyBorder="1" applyAlignment="1">
      <alignment horizontal="center" vertical="center" textRotation="90"/>
    </xf>
    <xf numFmtId="0" fontId="80" fillId="16" borderId="139" xfId="0" applyFont="1" applyFill="1" applyBorder="1" applyAlignment="1">
      <alignment horizontal="center" vertical="center" textRotation="90"/>
    </xf>
    <xf numFmtId="0" fontId="34" fillId="0" borderId="4" xfId="0" applyFont="1" applyBorder="1" applyAlignment="1">
      <alignment horizontal="center" vertical="center"/>
    </xf>
    <xf numFmtId="0" fontId="37" fillId="0" borderId="72" xfId="0" applyFont="1" applyBorder="1"/>
    <xf numFmtId="0" fontId="34" fillId="0" borderId="106" xfId="0" applyFont="1" applyBorder="1" applyAlignment="1">
      <alignment horizontal="center" vertical="center"/>
    </xf>
    <xf numFmtId="0" fontId="37" fillId="0" borderId="114" xfId="0" applyFont="1" applyBorder="1"/>
    <xf numFmtId="0" fontId="34" fillId="0" borderId="71" xfId="0" applyFont="1" applyBorder="1" applyAlignment="1">
      <alignment horizontal="left" vertical="top"/>
    </xf>
    <xf numFmtId="0" fontId="39" fillId="0" borderId="44" xfId="0" applyFont="1" applyBorder="1"/>
    <xf numFmtId="0" fontId="37" fillId="0" borderId="74" xfId="0" applyFont="1" applyBorder="1"/>
    <xf numFmtId="0" fontId="34" fillId="0" borderId="51" xfId="0" applyFont="1" applyBorder="1" applyAlignment="1">
      <alignment horizontal="center" vertical="center"/>
    </xf>
    <xf numFmtId="0" fontId="37" fillId="0" borderId="56" xfId="0" applyFont="1" applyBorder="1"/>
    <xf numFmtId="0" fontId="34" fillId="0" borderId="58" xfId="0" applyFont="1" applyBorder="1" applyAlignment="1">
      <alignment horizontal="center" vertical="center"/>
    </xf>
    <xf numFmtId="0" fontId="37" fillId="0" borderId="59" xfId="0" applyFont="1" applyBorder="1"/>
    <xf numFmtId="0" fontId="34" fillId="0" borderId="71" xfId="0" applyFont="1" applyBorder="1" applyAlignment="1">
      <alignment horizontal="center"/>
    </xf>
    <xf numFmtId="0" fontId="54" fillId="0" borderId="111" xfId="0" applyFont="1" applyBorder="1" applyAlignment="1">
      <alignment horizontal="center" vertical="center"/>
    </xf>
    <xf numFmtId="0" fontId="54" fillId="0" borderId="121" xfId="0" applyFont="1" applyBorder="1" applyAlignment="1">
      <alignment horizontal="center" vertical="center"/>
    </xf>
    <xf numFmtId="0" fontId="34" fillId="0" borderId="71" xfId="0" applyFont="1" applyBorder="1" applyAlignment="1">
      <alignment horizontal="justify" vertical="top" wrapText="1"/>
    </xf>
    <xf numFmtId="0" fontId="37" fillId="0" borderId="71" xfId="0" applyFont="1" applyBorder="1" applyAlignment="1">
      <alignment horizontal="justify"/>
    </xf>
    <xf numFmtId="0" fontId="34" fillId="0" borderId="49" xfId="0" applyFont="1" applyBorder="1" applyAlignment="1">
      <alignment horizontal="center" vertical="center"/>
    </xf>
    <xf numFmtId="0" fontId="34" fillId="0" borderId="167" xfId="0" applyFont="1" applyBorder="1" applyAlignment="1">
      <alignment horizontal="center"/>
    </xf>
    <xf numFmtId="0" fontId="34" fillId="0" borderId="71" xfId="0" applyFont="1" applyBorder="1" applyAlignment="1">
      <alignment horizontal="left" vertical="top" wrapText="1"/>
    </xf>
    <xf numFmtId="0" fontId="87" fillId="16" borderId="118" xfId="0" applyFont="1" applyFill="1" applyBorder="1" applyAlignment="1">
      <alignment horizontal="center" vertical="center" textRotation="90"/>
    </xf>
    <xf numFmtId="0" fontId="87" fillId="16" borderId="139" xfId="0" applyFont="1" applyFill="1" applyBorder="1" applyAlignment="1">
      <alignment horizontal="center" vertical="center" textRotation="90"/>
    </xf>
    <xf numFmtId="0" fontId="28" fillId="0" borderId="7" xfId="1" applyBorder="1" applyAlignment="1">
      <alignment horizontal="center" vertical="center"/>
    </xf>
    <xf numFmtId="0" fontId="28" fillId="0" borderId="7" xfId="1" applyBorder="1"/>
    <xf numFmtId="0" fontId="28" fillId="0" borderId="75" xfId="1" applyBorder="1"/>
    <xf numFmtId="0" fontId="34" fillId="0" borderId="74" xfId="0" applyFont="1" applyBorder="1" applyAlignment="1">
      <alignment horizontal="left" vertical="top" wrapText="1"/>
    </xf>
    <xf numFmtId="0" fontId="28" fillId="0" borderId="44" xfId="1" applyBorder="1" applyAlignment="1">
      <alignment horizontal="center" vertical="center"/>
    </xf>
    <xf numFmtId="0" fontId="28" fillId="0" borderId="44" xfId="1" applyBorder="1"/>
    <xf numFmtId="0" fontId="28" fillId="0" borderId="74" xfId="1" applyBorder="1"/>
    <xf numFmtId="0" fontId="37" fillId="0" borderId="71" xfId="0" applyFont="1" applyBorder="1" applyAlignment="1">
      <alignment horizontal="center"/>
    </xf>
    <xf numFmtId="0" fontId="37" fillId="0" borderId="113" xfId="0" applyFont="1" applyBorder="1" applyAlignment="1">
      <alignment horizontal="center"/>
    </xf>
    <xf numFmtId="0" fontId="37" fillId="0" borderId="44" xfId="0" applyFont="1" applyBorder="1"/>
    <xf numFmtId="0" fontId="37" fillId="0" borderId="44" xfId="0" applyFont="1" applyBorder="1" applyAlignment="1">
      <alignment horizontal="center"/>
    </xf>
    <xf numFmtId="0" fontId="37" fillId="0" borderId="67" xfId="0" applyFont="1" applyBorder="1" applyAlignment="1">
      <alignment horizontal="center"/>
    </xf>
    <xf numFmtId="0" fontId="80" fillId="16" borderId="138" xfId="0" applyFont="1" applyFill="1" applyBorder="1" applyAlignment="1">
      <alignment horizontal="center" vertical="center" textRotation="90"/>
    </xf>
    <xf numFmtId="0" fontId="34" fillId="0" borderId="44" xfId="0" applyFont="1" applyBorder="1" applyAlignment="1">
      <alignment horizontal="center"/>
    </xf>
    <xf numFmtId="0" fontId="37" fillId="0" borderId="67" xfId="0" applyFont="1" applyBorder="1"/>
    <xf numFmtId="0" fontId="40" fillId="0" borderId="115" xfId="0" applyFont="1" applyBorder="1" applyAlignment="1">
      <alignment horizontal="center" vertical="center"/>
    </xf>
    <xf numFmtId="0" fontId="32" fillId="0" borderId="40" xfId="0" applyFont="1" applyBorder="1" applyAlignment="1">
      <alignment horizontal="center" vertical="center"/>
    </xf>
    <xf numFmtId="0" fontId="40" fillId="0" borderId="13" xfId="0" applyFont="1" applyBorder="1" applyAlignment="1">
      <alignment horizontal="center"/>
    </xf>
    <xf numFmtId="0" fontId="40" fillId="0" borderId="121" xfId="0" applyFont="1" applyBorder="1" applyAlignment="1">
      <alignment horizontal="center"/>
    </xf>
    <xf numFmtId="0" fontId="40" fillId="0" borderId="51" xfId="0" applyFont="1" applyBorder="1" applyAlignment="1">
      <alignment horizontal="center" vertical="center"/>
    </xf>
    <xf numFmtId="0" fontId="28" fillId="0" borderId="6" xfId="1" applyBorder="1" applyAlignment="1">
      <alignment horizontal="center" vertical="center"/>
    </xf>
    <xf numFmtId="0" fontId="28" fillId="0" borderId="6" xfId="1" applyBorder="1"/>
    <xf numFmtId="0" fontId="28" fillId="0" borderId="20" xfId="1" applyBorder="1"/>
    <xf numFmtId="0" fontId="34" fillId="0" borderId="15" xfId="0" applyFont="1" applyBorder="1" applyAlignment="1">
      <alignment horizontal="left" vertical="top" wrapText="1"/>
    </xf>
    <xf numFmtId="0" fontId="40" fillId="0" borderId="15" xfId="0" applyFont="1" applyBorder="1" applyAlignment="1">
      <alignment horizontal="center"/>
    </xf>
    <xf numFmtId="0" fontId="29" fillId="0" borderId="71" xfId="0" applyFont="1" applyBorder="1" applyAlignment="1">
      <alignment horizontal="center" vertical="top" wrapText="1"/>
    </xf>
    <xf numFmtId="0" fontId="40" fillId="0" borderId="36" xfId="0" applyFont="1" applyBorder="1" applyAlignment="1">
      <alignment horizontal="center" vertical="center"/>
    </xf>
    <xf numFmtId="0" fontId="40" fillId="0" borderId="114" xfId="0" applyFont="1" applyBorder="1"/>
    <xf numFmtId="0" fontId="29" fillId="0" borderId="113" xfId="0" applyFont="1" applyBorder="1" applyAlignment="1">
      <alignment horizontal="center" vertical="top" wrapText="1"/>
    </xf>
    <xf numFmtId="0" fontId="29" fillId="0" borderId="137" xfId="0" applyFont="1" applyBorder="1" applyAlignment="1">
      <alignment horizontal="center" vertical="center"/>
    </xf>
    <xf numFmtId="0" fontId="40" fillId="0" borderId="54" xfId="0" applyFont="1" applyBorder="1" applyAlignment="1">
      <alignment horizontal="center"/>
    </xf>
    <xf numFmtId="0" fontId="40" fillId="0" borderId="49" xfId="0" applyFont="1" applyBorder="1" applyAlignment="1">
      <alignment horizontal="center" vertical="center"/>
    </xf>
    <xf numFmtId="0" fontId="40" fillId="0" borderId="72" xfId="0" applyFont="1" applyBorder="1" applyAlignment="1">
      <alignment horizontal="center" vertical="center"/>
    </xf>
    <xf numFmtId="0" fontId="29" fillId="0" borderId="113" xfId="0" applyFont="1" applyBorder="1" applyAlignment="1">
      <alignment horizontal="center"/>
    </xf>
    <xf numFmtId="0" fontId="9" fillId="0" borderId="71" xfId="0" applyFont="1" applyBorder="1" applyAlignment="1">
      <alignment vertical="top" wrapText="1"/>
    </xf>
    <xf numFmtId="0" fontId="117" fillId="0" borderId="106" xfId="10" applyFont="1" applyBorder="1" applyAlignment="1">
      <alignment horizontal="left"/>
    </xf>
    <xf numFmtId="0" fontId="117" fillId="0" borderId="114" xfId="10" applyFont="1" applyBorder="1" applyAlignment="1">
      <alignment horizontal="left"/>
    </xf>
    <xf numFmtId="0" fontId="3" fillId="0" borderId="111" xfId="0" applyFont="1" applyBorder="1" applyAlignment="1">
      <alignment horizontal="center" vertical="center"/>
    </xf>
    <xf numFmtId="0" fontId="5" fillId="0" borderId="121" xfId="0" applyFont="1" applyBorder="1" applyAlignment="1">
      <alignment horizontal="center"/>
    </xf>
    <xf numFmtId="0" fontId="3" fillId="0" borderId="121" xfId="0" applyFont="1" applyBorder="1" applyAlignment="1">
      <alignment horizontal="center" vertical="center"/>
    </xf>
    <xf numFmtId="0" fontId="39" fillId="0" borderId="0" xfId="0" applyFont="1" applyAlignment="1">
      <alignment horizontal="left"/>
    </xf>
    <xf numFmtId="0" fontId="37" fillId="0" borderId="71" xfId="0" applyFont="1" applyBorder="1" applyAlignment="1">
      <alignment horizontal="left"/>
    </xf>
    <xf numFmtId="0" fontId="9" fillId="0" borderId="49" xfId="0" applyFont="1" applyBorder="1" applyAlignment="1">
      <alignment horizontal="center" vertical="center"/>
    </xf>
    <xf numFmtId="0" fontId="5" fillId="0" borderId="72" xfId="0" applyFont="1" applyBorder="1"/>
    <xf numFmtId="0" fontId="3" fillId="0" borderId="68" xfId="0" applyFont="1" applyBorder="1" applyAlignment="1">
      <alignment horizontal="center" vertical="center" wrapText="1"/>
    </xf>
    <xf numFmtId="0" fontId="19" fillId="0" borderId="38" xfId="0" applyFont="1" applyBorder="1" applyAlignment="1">
      <alignment horizontal="left" vertical="top" wrapText="1"/>
    </xf>
    <xf numFmtId="0" fontId="5" fillId="0" borderId="38" xfId="0" applyFont="1" applyBorder="1"/>
    <xf numFmtId="0" fontId="5" fillId="0" borderId="7" xfId="0" applyFont="1" applyBorder="1"/>
    <xf numFmtId="0" fontId="34" fillId="0" borderId="38" xfId="0" applyFont="1" applyBorder="1" applyAlignment="1">
      <alignment horizontal="left" vertical="top" wrapText="1"/>
    </xf>
    <xf numFmtId="0" fontId="37" fillId="0" borderId="38" xfId="0" applyFont="1" applyBorder="1"/>
    <xf numFmtId="0" fontId="39" fillId="0" borderId="0" xfId="0" applyFont="1"/>
    <xf numFmtId="0" fontId="40" fillId="0" borderId="71" xfId="0" applyFont="1" applyBorder="1"/>
    <xf numFmtId="0" fontId="29" fillId="0" borderId="71" xfId="0" applyFont="1" applyBorder="1" applyAlignment="1">
      <alignment vertical="top" wrapText="1"/>
    </xf>
    <xf numFmtId="0" fontId="9" fillId="0" borderId="7" xfId="0" applyFont="1" applyBorder="1" applyAlignment="1">
      <alignment horizontal="center" vertical="center"/>
    </xf>
    <xf numFmtId="0" fontId="5" fillId="0" borderId="75" xfId="0" applyFont="1" applyBorder="1"/>
    <xf numFmtId="0" fontId="167" fillId="0" borderId="0" xfId="0" applyFont="1" applyAlignment="1">
      <alignment horizontal="left" vertical="top" wrapText="1"/>
    </xf>
    <xf numFmtId="0" fontId="147" fillId="0" borderId="71" xfId="0" applyFont="1" applyBorder="1" applyAlignment="1">
      <alignment horizontal="center" vertical="top" wrapText="1"/>
    </xf>
    <xf numFmtId="0" fontId="147" fillId="0" borderId="44" xfId="0" applyFont="1" applyBorder="1" applyAlignment="1">
      <alignment horizontal="center" vertical="top" wrapText="1"/>
    </xf>
    <xf numFmtId="0" fontId="147" fillId="0" borderId="74" xfId="0" applyFont="1" applyBorder="1" applyAlignment="1">
      <alignment horizontal="center" vertical="top" wrapText="1"/>
    </xf>
    <xf numFmtId="0" fontId="157" fillId="4" borderId="71" xfId="0" applyFont="1" applyFill="1" applyBorder="1" applyAlignment="1">
      <alignment horizontal="center" vertical="center"/>
    </xf>
    <xf numFmtId="0" fontId="157" fillId="4" borderId="44" xfId="0" applyFont="1" applyFill="1" applyBorder="1" applyAlignment="1">
      <alignment horizontal="center" vertical="center"/>
    </xf>
    <xf numFmtId="0" fontId="157" fillId="4" borderId="74" xfId="0" applyFont="1" applyFill="1" applyBorder="1" applyAlignment="1">
      <alignment horizontal="center" vertical="center"/>
    </xf>
    <xf numFmtId="0" fontId="156" fillId="4" borderId="68" xfId="0" applyFont="1" applyFill="1" applyBorder="1" applyAlignment="1">
      <alignment horizontal="center" vertical="center"/>
    </xf>
    <xf numFmtId="0" fontId="156" fillId="4" borderId="69" xfId="0" applyFont="1" applyFill="1" applyBorder="1" applyAlignment="1">
      <alignment horizontal="center" vertical="center"/>
    </xf>
    <xf numFmtId="0" fontId="156" fillId="4" borderId="129" xfId="0" applyFont="1" applyFill="1" applyBorder="1" applyAlignment="1">
      <alignment horizontal="center" vertical="center"/>
    </xf>
    <xf numFmtId="0" fontId="13" fillId="4" borderId="44" xfId="0" applyFont="1" applyFill="1" applyBorder="1" applyAlignment="1">
      <alignment horizontal="center" vertical="center"/>
    </xf>
    <xf numFmtId="0" fontId="155" fillId="0" borderId="62" xfId="0" applyFont="1" applyBorder="1" applyAlignment="1">
      <alignment horizontal="center" vertical="center" wrapText="1"/>
    </xf>
    <xf numFmtId="0" fontId="155" fillId="0" borderId="56" xfId="0" applyFont="1" applyBorder="1" applyAlignment="1">
      <alignment horizontal="center" vertical="center" wrapText="1"/>
    </xf>
    <xf numFmtId="0" fontId="54" fillId="0" borderId="0" xfId="0" applyFont="1" applyAlignment="1">
      <alignment horizontal="left" vertical="top"/>
    </xf>
    <xf numFmtId="0" fontId="173" fillId="0" borderId="0" xfId="0" applyFont="1" applyAlignment="1">
      <alignment horizontal="center" vertical="top" wrapText="1"/>
    </xf>
    <xf numFmtId="0" fontId="13" fillId="4" borderId="63" xfId="0" applyFont="1" applyFill="1" applyBorder="1" applyAlignment="1">
      <alignment horizontal="center" vertical="center"/>
    </xf>
    <xf numFmtId="0" fontId="13" fillId="4" borderId="64" xfId="0" applyFont="1" applyFill="1" applyBorder="1" applyAlignment="1">
      <alignment horizontal="center" vertical="center"/>
    </xf>
    <xf numFmtId="0" fontId="13" fillId="4" borderId="65" xfId="0" applyFont="1" applyFill="1" applyBorder="1" applyAlignment="1">
      <alignment horizontal="center" vertical="center"/>
    </xf>
    <xf numFmtId="0" fontId="168" fillId="0" borderId="44" xfId="0" applyFont="1" applyBorder="1" applyAlignment="1">
      <alignment horizontal="center" vertical="center"/>
    </xf>
    <xf numFmtId="0" fontId="169" fillId="0" borderId="44" xfId="0" applyFont="1" applyBorder="1" applyAlignment="1">
      <alignment horizontal="center"/>
    </xf>
    <xf numFmtId="0" fontId="168" fillId="4" borderId="194" xfId="0" applyFont="1" applyFill="1" applyBorder="1" applyAlignment="1">
      <alignment horizontal="center" vertical="center"/>
    </xf>
    <xf numFmtId="0" fontId="169" fillId="0" borderId="195" xfId="0" applyFont="1" applyBorder="1" applyAlignment="1">
      <alignment horizontal="center"/>
    </xf>
    <xf numFmtId="0" fontId="169" fillId="0" borderId="196" xfId="0" applyFont="1" applyBorder="1" applyAlignment="1">
      <alignment horizontal="center"/>
    </xf>
    <xf numFmtId="0" fontId="15" fillId="0" borderId="0" xfId="0" applyFont="1" applyAlignment="1">
      <alignment horizontal="left" vertical="top" wrapText="1"/>
    </xf>
    <xf numFmtId="0" fontId="173" fillId="0" borderId="0" xfId="0" applyFont="1" applyAlignment="1">
      <alignment horizontal="left" vertical="top" wrapText="1"/>
    </xf>
  </cellXfs>
  <cellStyles count="15">
    <cellStyle name="Comma 2" xfId="4" xr:uid="{00000000-0005-0000-0000-000000000000}"/>
    <cellStyle name="Comma 2 2" xfId="13" xr:uid="{00000000-0005-0000-0000-000001000000}"/>
    <cellStyle name="Čárka" xfId="2" builtinId="3"/>
    <cellStyle name="Hypertextový odkaz" xfId="1" builtinId="8"/>
    <cellStyle name="Hypertextový odkaz 2" xfId="10" xr:uid="{00000000-0005-0000-0000-000004000000}"/>
    <cellStyle name="Hypertextový odkaz 3" xfId="12" xr:uid="{00000000-0005-0000-0000-000005000000}"/>
    <cellStyle name="Neutrální 2" xfId="7" xr:uid="{00000000-0005-0000-0000-000006000000}"/>
    <cellStyle name="Normal 2" xfId="3" xr:uid="{00000000-0005-0000-0000-000007000000}"/>
    <cellStyle name="Normální" xfId="0" builtinId="0"/>
    <cellStyle name="Normální 2" xfId="8" xr:uid="{00000000-0005-0000-0000-000009000000}"/>
    <cellStyle name="Normální 3" xfId="5" xr:uid="{00000000-0005-0000-0000-00000A000000}"/>
    <cellStyle name="Normální 4" xfId="9" xr:uid="{00000000-0005-0000-0000-00000B000000}"/>
    <cellStyle name="Normální 5" xfId="11" xr:uid="{00000000-0005-0000-0000-00000C000000}"/>
    <cellStyle name="Normální_strana 38" xfId="14" xr:uid="{1DEAAB7F-D5D9-4577-9EA9-E005886AECC2}"/>
    <cellStyle name="Špatně 2" xfId="6" xr:uid="{00000000-0005-0000-0000-00000D000000}"/>
  </cellStyles>
  <dxfs count="0"/>
  <tableStyles count="0" defaultTableStyle="TableStyleMedium2" defaultPivotStyle="PivotStyleLight16"/>
  <colors>
    <mruColors>
      <color rgb="FF92D050"/>
      <color rgb="FFFFFF00"/>
      <color rgb="FF66FF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sharedStrings" Target="sharedStrings.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33.jpeg"/><Relationship Id="rId2" Type="http://schemas.openxmlformats.org/officeDocument/2006/relationships/image" Target="../media/image32.jpeg"/><Relationship Id="rId1" Type="http://schemas.openxmlformats.org/officeDocument/2006/relationships/image" Target="../media/image31.jpeg"/><Relationship Id="rId5" Type="http://schemas.openxmlformats.org/officeDocument/2006/relationships/image" Target="../media/image35.jpeg"/><Relationship Id="rId4" Type="http://schemas.openxmlformats.org/officeDocument/2006/relationships/image" Target="../media/image34.jpeg"/></Relationships>
</file>

<file path=xl/drawings/_rels/drawing11.xml.rels><?xml version="1.0" encoding="UTF-8" standalone="yes"?>
<Relationships xmlns="http://schemas.openxmlformats.org/package/2006/relationships"><Relationship Id="rId3" Type="http://schemas.openxmlformats.org/officeDocument/2006/relationships/image" Target="../media/image38.jpeg"/><Relationship Id="rId2" Type="http://schemas.openxmlformats.org/officeDocument/2006/relationships/image" Target="../media/image37.jpeg"/><Relationship Id="rId1" Type="http://schemas.openxmlformats.org/officeDocument/2006/relationships/image" Target="../media/image36.jpeg"/><Relationship Id="rId6" Type="http://schemas.openxmlformats.org/officeDocument/2006/relationships/image" Target="../media/image41.jpeg"/><Relationship Id="rId5" Type="http://schemas.openxmlformats.org/officeDocument/2006/relationships/image" Target="../media/image40.jpeg"/><Relationship Id="rId4" Type="http://schemas.openxmlformats.org/officeDocument/2006/relationships/image" Target="../media/image39.jpeg"/></Relationships>
</file>

<file path=xl/drawings/_rels/drawing12.xml.rels><?xml version="1.0" encoding="UTF-8" standalone="yes"?>
<Relationships xmlns="http://schemas.openxmlformats.org/package/2006/relationships"><Relationship Id="rId3" Type="http://schemas.openxmlformats.org/officeDocument/2006/relationships/image" Target="../media/image44.jpeg"/><Relationship Id="rId2" Type="http://schemas.openxmlformats.org/officeDocument/2006/relationships/image" Target="../media/image43.jpeg"/><Relationship Id="rId1" Type="http://schemas.openxmlformats.org/officeDocument/2006/relationships/image" Target="../media/image42.jpeg"/><Relationship Id="rId4" Type="http://schemas.openxmlformats.org/officeDocument/2006/relationships/image" Target="../media/image45.jpeg"/></Relationships>
</file>

<file path=xl/drawings/_rels/drawing13.xml.rels><?xml version="1.0" encoding="UTF-8" standalone="yes"?>
<Relationships xmlns="http://schemas.openxmlformats.org/package/2006/relationships"><Relationship Id="rId3" Type="http://schemas.openxmlformats.org/officeDocument/2006/relationships/image" Target="../media/image48.jpeg"/><Relationship Id="rId2" Type="http://schemas.openxmlformats.org/officeDocument/2006/relationships/image" Target="../media/image47.jpeg"/><Relationship Id="rId1" Type="http://schemas.openxmlformats.org/officeDocument/2006/relationships/image" Target="../media/image46.jpeg"/><Relationship Id="rId5" Type="http://schemas.openxmlformats.org/officeDocument/2006/relationships/image" Target="../media/image50.jpeg"/><Relationship Id="rId4" Type="http://schemas.openxmlformats.org/officeDocument/2006/relationships/image" Target="../media/image49.jpeg"/></Relationships>
</file>

<file path=xl/drawings/_rels/drawing14.xml.rels><?xml version="1.0" encoding="UTF-8" standalone="yes"?>
<Relationships xmlns="http://schemas.openxmlformats.org/package/2006/relationships"><Relationship Id="rId3" Type="http://schemas.openxmlformats.org/officeDocument/2006/relationships/image" Target="../media/image53.jpeg"/><Relationship Id="rId2" Type="http://schemas.openxmlformats.org/officeDocument/2006/relationships/image" Target="../media/image52.jpeg"/><Relationship Id="rId1" Type="http://schemas.openxmlformats.org/officeDocument/2006/relationships/image" Target="../media/image51.jpeg"/></Relationships>
</file>

<file path=xl/drawings/_rels/drawing15.xml.rels><?xml version="1.0" encoding="UTF-8" standalone="yes"?>
<Relationships xmlns="http://schemas.openxmlformats.org/package/2006/relationships"><Relationship Id="rId3" Type="http://schemas.openxmlformats.org/officeDocument/2006/relationships/image" Target="../media/image56.jpeg"/><Relationship Id="rId2" Type="http://schemas.openxmlformats.org/officeDocument/2006/relationships/image" Target="../media/image55.jpeg"/><Relationship Id="rId1" Type="http://schemas.openxmlformats.org/officeDocument/2006/relationships/image" Target="../media/image54.jpeg"/><Relationship Id="rId5" Type="http://schemas.openxmlformats.org/officeDocument/2006/relationships/image" Target="../media/image58.jpeg"/><Relationship Id="rId4" Type="http://schemas.openxmlformats.org/officeDocument/2006/relationships/image" Target="../media/image57.jpeg"/></Relationships>
</file>

<file path=xl/drawings/_rels/drawing16.xml.rels><?xml version="1.0" encoding="UTF-8" standalone="yes"?>
<Relationships xmlns="http://schemas.openxmlformats.org/package/2006/relationships"><Relationship Id="rId3" Type="http://schemas.openxmlformats.org/officeDocument/2006/relationships/image" Target="../media/image61.jpeg"/><Relationship Id="rId2" Type="http://schemas.openxmlformats.org/officeDocument/2006/relationships/image" Target="../media/image60.jpeg"/><Relationship Id="rId1" Type="http://schemas.openxmlformats.org/officeDocument/2006/relationships/image" Target="../media/image59.jpeg"/></Relationships>
</file>

<file path=xl/drawings/_rels/drawing17.xml.rels><?xml version="1.0" encoding="UTF-8" standalone="yes"?>
<Relationships xmlns="http://schemas.openxmlformats.org/package/2006/relationships"><Relationship Id="rId3" Type="http://schemas.openxmlformats.org/officeDocument/2006/relationships/image" Target="../media/image64.png"/><Relationship Id="rId2" Type="http://schemas.openxmlformats.org/officeDocument/2006/relationships/image" Target="../media/image63.jpeg"/><Relationship Id="rId1" Type="http://schemas.openxmlformats.org/officeDocument/2006/relationships/image" Target="../media/image62.jpeg"/><Relationship Id="rId4" Type="http://schemas.openxmlformats.org/officeDocument/2006/relationships/image" Target="../media/image65.jpeg"/></Relationships>
</file>

<file path=xl/drawings/_rels/drawing18.xml.rels><?xml version="1.0" encoding="UTF-8" standalone="yes"?>
<Relationships xmlns="http://schemas.openxmlformats.org/package/2006/relationships"><Relationship Id="rId3" Type="http://schemas.openxmlformats.org/officeDocument/2006/relationships/image" Target="../media/image68.png"/><Relationship Id="rId2" Type="http://schemas.openxmlformats.org/officeDocument/2006/relationships/image" Target="../media/image67.jpeg"/><Relationship Id="rId1" Type="http://schemas.openxmlformats.org/officeDocument/2006/relationships/image" Target="../media/image66.jpeg"/><Relationship Id="rId4" Type="http://schemas.openxmlformats.org/officeDocument/2006/relationships/image" Target="../media/image69.jpeg"/></Relationships>
</file>

<file path=xl/drawings/_rels/drawing19.xml.rels><?xml version="1.0" encoding="UTF-8" standalone="yes"?>
<Relationships xmlns="http://schemas.openxmlformats.org/package/2006/relationships"><Relationship Id="rId3" Type="http://schemas.openxmlformats.org/officeDocument/2006/relationships/image" Target="../media/image72.jpeg"/><Relationship Id="rId2" Type="http://schemas.openxmlformats.org/officeDocument/2006/relationships/image" Target="../media/image71.jpeg"/><Relationship Id="rId1" Type="http://schemas.openxmlformats.org/officeDocument/2006/relationships/image" Target="../media/image70.jpeg"/><Relationship Id="rId4" Type="http://schemas.openxmlformats.org/officeDocument/2006/relationships/image" Target="../media/image73.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3" Type="http://schemas.openxmlformats.org/officeDocument/2006/relationships/image" Target="../media/image76.jpeg"/><Relationship Id="rId2" Type="http://schemas.openxmlformats.org/officeDocument/2006/relationships/image" Target="../media/image75.jpeg"/><Relationship Id="rId1" Type="http://schemas.openxmlformats.org/officeDocument/2006/relationships/image" Target="../media/image74.jpeg"/><Relationship Id="rId4" Type="http://schemas.openxmlformats.org/officeDocument/2006/relationships/image" Target="../media/image77.jpeg"/></Relationships>
</file>

<file path=xl/drawings/_rels/drawing21.xml.rels><?xml version="1.0" encoding="UTF-8" standalone="yes"?>
<Relationships xmlns="http://schemas.openxmlformats.org/package/2006/relationships"><Relationship Id="rId3" Type="http://schemas.openxmlformats.org/officeDocument/2006/relationships/image" Target="../media/image80.jpeg"/><Relationship Id="rId2" Type="http://schemas.openxmlformats.org/officeDocument/2006/relationships/image" Target="../media/image79.jpeg"/><Relationship Id="rId1" Type="http://schemas.openxmlformats.org/officeDocument/2006/relationships/image" Target="../media/image78.jpeg"/><Relationship Id="rId4" Type="http://schemas.openxmlformats.org/officeDocument/2006/relationships/image" Target="../media/image81.jpeg"/></Relationships>
</file>

<file path=xl/drawings/_rels/drawing22.xml.rels><?xml version="1.0" encoding="UTF-8" standalone="yes"?>
<Relationships xmlns="http://schemas.openxmlformats.org/package/2006/relationships"><Relationship Id="rId3" Type="http://schemas.openxmlformats.org/officeDocument/2006/relationships/image" Target="../media/image84.jpeg"/><Relationship Id="rId2" Type="http://schemas.openxmlformats.org/officeDocument/2006/relationships/image" Target="../media/image83.png"/><Relationship Id="rId1" Type="http://schemas.openxmlformats.org/officeDocument/2006/relationships/image" Target="../media/image82.jpeg"/><Relationship Id="rId5" Type="http://schemas.openxmlformats.org/officeDocument/2006/relationships/image" Target="../media/image86.jpeg"/><Relationship Id="rId4" Type="http://schemas.openxmlformats.org/officeDocument/2006/relationships/image" Target="../media/image85.jpeg"/></Relationships>
</file>

<file path=xl/drawings/_rels/drawing23.xml.rels><?xml version="1.0" encoding="UTF-8" standalone="yes"?>
<Relationships xmlns="http://schemas.openxmlformats.org/package/2006/relationships"><Relationship Id="rId3" Type="http://schemas.openxmlformats.org/officeDocument/2006/relationships/image" Target="../media/image89.jpeg"/><Relationship Id="rId2" Type="http://schemas.openxmlformats.org/officeDocument/2006/relationships/image" Target="../media/image88.jpeg"/><Relationship Id="rId1" Type="http://schemas.openxmlformats.org/officeDocument/2006/relationships/image" Target="../media/image87.jpeg"/><Relationship Id="rId6" Type="http://schemas.openxmlformats.org/officeDocument/2006/relationships/image" Target="../media/image92.png"/><Relationship Id="rId5" Type="http://schemas.openxmlformats.org/officeDocument/2006/relationships/image" Target="../media/image91.jpeg"/><Relationship Id="rId4" Type="http://schemas.openxmlformats.org/officeDocument/2006/relationships/image" Target="../media/image90.jpeg"/></Relationships>
</file>

<file path=xl/drawings/_rels/drawing24.xml.rels><?xml version="1.0" encoding="UTF-8" standalone="yes"?>
<Relationships xmlns="http://schemas.openxmlformats.org/package/2006/relationships"><Relationship Id="rId8" Type="http://schemas.openxmlformats.org/officeDocument/2006/relationships/image" Target="../media/image100.jpeg"/><Relationship Id="rId3" Type="http://schemas.openxmlformats.org/officeDocument/2006/relationships/image" Target="../media/image95.jpeg"/><Relationship Id="rId7" Type="http://schemas.openxmlformats.org/officeDocument/2006/relationships/image" Target="../media/image99.jpeg"/><Relationship Id="rId2" Type="http://schemas.openxmlformats.org/officeDocument/2006/relationships/image" Target="../media/image94.jpeg"/><Relationship Id="rId1" Type="http://schemas.openxmlformats.org/officeDocument/2006/relationships/image" Target="../media/image93.jpeg"/><Relationship Id="rId6" Type="http://schemas.openxmlformats.org/officeDocument/2006/relationships/image" Target="../media/image98.jpeg"/><Relationship Id="rId5" Type="http://schemas.openxmlformats.org/officeDocument/2006/relationships/image" Target="../media/image97.jpeg"/><Relationship Id="rId10" Type="http://schemas.openxmlformats.org/officeDocument/2006/relationships/image" Target="../media/image102.jpeg"/><Relationship Id="rId4" Type="http://schemas.openxmlformats.org/officeDocument/2006/relationships/image" Target="../media/image96.jpeg"/><Relationship Id="rId9" Type="http://schemas.openxmlformats.org/officeDocument/2006/relationships/image" Target="../media/image101.jpeg"/></Relationships>
</file>

<file path=xl/drawings/_rels/drawing25.xml.rels><?xml version="1.0" encoding="UTF-8" standalone="yes"?>
<Relationships xmlns="http://schemas.openxmlformats.org/package/2006/relationships"><Relationship Id="rId8" Type="http://schemas.openxmlformats.org/officeDocument/2006/relationships/image" Target="../media/image110.jpeg"/><Relationship Id="rId3" Type="http://schemas.openxmlformats.org/officeDocument/2006/relationships/image" Target="../media/image105.jpeg"/><Relationship Id="rId7" Type="http://schemas.openxmlformats.org/officeDocument/2006/relationships/image" Target="../media/image109.jpeg"/><Relationship Id="rId2" Type="http://schemas.openxmlformats.org/officeDocument/2006/relationships/image" Target="../media/image104.jpeg"/><Relationship Id="rId1" Type="http://schemas.openxmlformats.org/officeDocument/2006/relationships/image" Target="../media/image103.jpeg"/><Relationship Id="rId6" Type="http://schemas.openxmlformats.org/officeDocument/2006/relationships/image" Target="../media/image108.jpeg"/><Relationship Id="rId11" Type="http://schemas.openxmlformats.org/officeDocument/2006/relationships/image" Target="../media/image113.jpeg"/><Relationship Id="rId5" Type="http://schemas.openxmlformats.org/officeDocument/2006/relationships/image" Target="../media/image107.jpeg"/><Relationship Id="rId10" Type="http://schemas.openxmlformats.org/officeDocument/2006/relationships/image" Target="../media/image112.jpeg"/><Relationship Id="rId4" Type="http://schemas.openxmlformats.org/officeDocument/2006/relationships/image" Target="../media/image106.jpeg"/><Relationship Id="rId9" Type="http://schemas.openxmlformats.org/officeDocument/2006/relationships/image" Target="../media/image111.jpeg"/></Relationships>
</file>

<file path=xl/drawings/_rels/drawing26.xml.rels><?xml version="1.0" encoding="UTF-8" standalone="yes"?>
<Relationships xmlns="http://schemas.openxmlformats.org/package/2006/relationships"><Relationship Id="rId3" Type="http://schemas.openxmlformats.org/officeDocument/2006/relationships/image" Target="../media/image114.jpeg"/><Relationship Id="rId2" Type="http://schemas.openxmlformats.org/officeDocument/2006/relationships/image" Target="../media/image94.jpeg"/><Relationship Id="rId1" Type="http://schemas.openxmlformats.org/officeDocument/2006/relationships/image" Target="../media/image93.jpeg"/><Relationship Id="rId4" Type="http://schemas.openxmlformats.org/officeDocument/2006/relationships/image" Target="../media/image113.jpeg"/></Relationships>
</file>

<file path=xl/drawings/_rels/drawing27.xml.rels><?xml version="1.0" encoding="UTF-8" standalone="yes"?>
<Relationships xmlns="http://schemas.openxmlformats.org/package/2006/relationships"><Relationship Id="rId3" Type="http://schemas.openxmlformats.org/officeDocument/2006/relationships/image" Target="../media/image117.jpeg"/><Relationship Id="rId2" Type="http://schemas.openxmlformats.org/officeDocument/2006/relationships/image" Target="../media/image116.png"/><Relationship Id="rId1" Type="http://schemas.openxmlformats.org/officeDocument/2006/relationships/image" Target="../media/image115.png"/></Relationships>
</file>

<file path=xl/drawings/_rels/drawing28.xml.rels><?xml version="1.0" encoding="UTF-8" standalone="yes"?>
<Relationships xmlns="http://schemas.openxmlformats.org/package/2006/relationships"><Relationship Id="rId3" Type="http://schemas.openxmlformats.org/officeDocument/2006/relationships/image" Target="../media/image120.jpeg"/><Relationship Id="rId2" Type="http://schemas.openxmlformats.org/officeDocument/2006/relationships/image" Target="../media/image119.jpeg"/><Relationship Id="rId1" Type="http://schemas.openxmlformats.org/officeDocument/2006/relationships/image" Target="../media/image118.jpeg"/><Relationship Id="rId5" Type="http://schemas.openxmlformats.org/officeDocument/2006/relationships/image" Target="../media/image122.png"/><Relationship Id="rId4" Type="http://schemas.openxmlformats.org/officeDocument/2006/relationships/image" Target="../media/image121.jpeg"/></Relationships>
</file>

<file path=xl/drawings/_rels/drawing29.xml.rels><?xml version="1.0" encoding="UTF-8" standalone="yes"?>
<Relationships xmlns="http://schemas.openxmlformats.org/package/2006/relationships"><Relationship Id="rId3" Type="http://schemas.openxmlformats.org/officeDocument/2006/relationships/image" Target="../media/image125.jpeg"/><Relationship Id="rId2" Type="http://schemas.openxmlformats.org/officeDocument/2006/relationships/image" Target="../media/image124.jpeg"/><Relationship Id="rId1" Type="http://schemas.openxmlformats.org/officeDocument/2006/relationships/image" Target="../media/image123.jpe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30.xml.rels><?xml version="1.0" encoding="UTF-8" standalone="yes"?>
<Relationships xmlns="http://schemas.openxmlformats.org/package/2006/relationships"><Relationship Id="rId3" Type="http://schemas.openxmlformats.org/officeDocument/2006/relationships/image" Target="../media/image128.jpeg"/><Relationship Id="rId2" Type="http://schemas.openxmlformats.org/officeDocument/2006/relationships/image" Target="../media/image127.jpeg"/><Relationship Id="rId1" Type="http://schemas.openxmlformats.org/officeDocument/2006/relationships/image" Target="../media/image126.jpeg"/></Relationships>
</file>

<file path=xl/drawings/_rels/drawing31.xml.rels><?xml version="1.0" encoding="UTF-8" standalone="yes"?>
<Relationships xmlns="http://schemas.openxmlformats.org/package/2006/relationships"><Relationship Id="rId8" Type="http://schemas.openxmlformats.org/officeDocument/2006/relationships/image" Target="../media/image136.jpeg"/><Relationship Id="rId3" Type="http://schemas.openxmlformats.org/officeDocument/2006/relationships/image" Target="../media/image131.jpeg"/><Relationship Id="rId7" Type="http://schemas.openxmlformats.org/officeDocument/2006/relationships/image" Target="../media/image135.jpeg"/><Relationship Id="rId2" Type="http://schemas.openxmlformats.org/officeDocument/2006/relationships/image" Target="../media/image130.jpeg"/><Relationship Id="rId1" Type="http://schemas.openxmlformats.org/officeDocument/2006/relationships/image" Target="../media/image129.jpeg"/><Relationship Id="rId6" Type="http://schemas.openxmlformats.org/officeDocument/2006/relationships/image" Target="../media/image134.png"/><Relationship Id="rId5" Type="http://schemas.openxmlformats.org/officeDocument/2006/relationships/image" Target="../media/image133.jpeg"/><Relationship Id="rId4" Type="http://schemas.openxmlformats.org/officeDocument/2006/relationships/image" Target="../media/image132.jpeg"/></Relationships>
</file>

<file path=xl/drawings/_rels/drawing32.xml.rels><?xml version="1.0" encoding="UTF-8" standalone="yes"?>
<Relationships xmlns="http://schemas.openxmlformats.org/package/2006/relationships"><Relationship Id="rId3" Type="http://schemas.openxmlformats.org/officeDocument/2006/relationships/image" Target="../media/image139.png"/><Relationship Id="rId7" Type="http://schemas.openxmlformats.org/officeDocument/2006/relationships/image" Target="../media/image143.jpeg"/><Relationship Id="rId2" Type="http://schemas.openxmlformats.org/officeDocument/2006/relationships/image" Target="../media/image138.png"/><Relationship Id="rId1" Type="http://schemas.openxmlformats.org/officeDocument/2006/relationships/image" Target="../media/image137.gif"/><Relationship Id="rId6" Type="http://schemas.openxmlformats.org/officeDocument/2006/relationships/image" Target="../media/image142.jpeg"/><Relationship Id="rId5" Type="http://schemas.openxmlformats.org/officeDocument/2006/relationships/image" Target="../media/image141.jpeg"/><Relationship Id="rId4" Type="http://schemas.openxmlformats.org/officeDocument/2006/relationships/image" Target="../media/image140.png"/></Relationships>
</file>

<file path=xl/drawings/_rels/drawing33.xml.rels><?xml version="1.0" encoding="UTF-8" standalone="yes"?>
<Relationships xmlns="http://schemas.openxmlformats.org/package/2006/relationships"><Relationship Id="rId3" Type="http://schemas.openxmlformats.org/officeDocument/2006/relationships/image" Target="../media/image146.png"/><Relationship Id="rId2" Type="http://schemas.openxmlformats.org/officeDocument/2006/relationships/image" Target="../media/image145.png"/><Relationship Id="rId1" Type="http://schemas.openxmlformats.org/officeDocument/2006/relationships/image" Target="../media/image144.png"/><Relationship Id="rId5" Type="http://schemas.openxmlformats.org/officeDocument/2006/relationships/image" Target="../media/image148.jpeg"/><Relationship Id="rId4" Type="http://schemas.openxmlformats.org/officeDocument/2006/relationships/image" Target="../media/image147.png"/></Relationships>
</file>

<file path=xl/drawings/_rels/drawing34.xml.rels><?xml version="1.0" encoding="UTF-8" standalone="yes"?>
<Relationships xmlns="http://schemas.openxmlformats.org/package/2006/relationships"><Relationship Id="rId1" Type="http://schemas.openxmlformats.org/officeDocument/2006/relationships/image" Target="../media/image149.jpeg"/></Relationships>
</file>

<file path=xl/drawings/_rels/drawing35.xml.rels><?xml version="1.0" encoding="UTF-8" standalone="yes"?>
<Relationships xmlns="http://schemas.openxmlformats.org/package/2006/relationships"><Relationship Id="rId3" Type="http://schemas.openxmlformats.org/officeDocument/2006/relationships/image" Target="../media/image152.jpeg"/><Relationship Id="rId2" Type="http://schemas.openxmlformats.org/officeDocument/2006/relationships/image" Target="../media/image151.jpeg"/><Relationship Id="rId1" Type="http://schemas.openxmlformats.org/officeDocument/2006/relationships/image" Target="../media/image150.jpeg"/><Relationship Id="rId4" Type="http://schemas.openxmlformats.org/officeDocument/2006/relationships/image" Target="../media/image153.jpeg"/></Relationships>
</file>

<file path=xl/drawings/_rels/drawing36.xml.rels><?xml version="1.0" encoding="UTF-8" standalone="yes"?>
<Relationships xmlns="http://schemas.openxmlformats.org/package/2006/relationships"><Relationship Id="rId3" Type="http://schemas.openxmlformats.org/officeDocument/2006/relationships/image" Target="../media/image156.jpeg"/><Relationship Id="rId2" Type="http://schemas.openxmlformats.org/officeDocument/2006/relationships/image" Target="../media/image155.jpeg"/><Relationship Id="rId1" Type="http://schemas.openxmlformats.org/officeDocument/2006/relationships/image" Target="../media/image154.jpeg"/><Relationship Id="rId5" Type="http://schemas.openxmlformats.org/officeDocument/2006/relationships/image" Target="../media/image158.jpeg"/><Relationship Id="rId4" Type="http://schemas.openxmlformats.org/officeDocument/2006/relationships/image" Target="../media/image157.jpeg"/></Relationships>
</file>

<file path=xl/drawings/_rels/drawing37.xml.rels><?xml version="1.0" encoding="UTF-8" standalone="yes"?>
<Relationships xmlns="http://schemas.openxmlformats.org/package/2006/relationships"><Relationship Id="rId3" Type="http://schemas.openxmlformats.org/officeDocument/2006/relationships/image" Target="../media/image161.jpeg"/><Relationship Id="rId2" Type="http://schemas.openxmlformats.org/officeDocument/2006/relationships/image" Target="../media/image160.jpeg"/><Relationship Id="rId1" Type="http://schemas.openxmlformats.org/officeDocument/2006/relationships/image" Target="../media/image159.jpeg"/><Relationship Id="rId4" Type="http://schemas.openxmlformats.org/officeDocument/2006/relationships/image" Target="../media/image162.jpeg"/></Relationships>
</file>

<file path=xl/drawings/_rels/drawing38.xml.rels><?xml version="1.0" encoding="UTF-8" standalone="yes"?>
<Relationships xmlns="http://schemas.openxmlformats.org/package/2006/relationships"><Relationship Id="rId3" Type="http://schemas.openxmlformats.org/officeDocument/2006/relationships/image" Target="../media/image165.jpeg"/><Relationship Id="rId2" Type="http://schemas.openxmlformats.org/officeDocument/2006/relationships/image" Target="../media/image164.jpeg"/><Relationship Id="rId1" Type="http://schemas.openxmlformats.org/officeDocument/2006/relationships/image" Target="../media/image163.jpeg"/><Relationship Id="rId4" Type="http://schemas.openxmlformats.org/officeDocument/2006/relationships/image" Target="../media/image166.jpeg"/></Relationships>
</file>

<file path=xl/drawings/_rels/drawing39.xml.rels><?xml version="1.0" encoding="UTF-8" standalone="yes"?>
<Relationships xmlns="http://schemas.openxmlformats.org/package/2006/relationships"><Relationship Id="rId3" Type="http://schemas.openxmlformats.org/officeDocument/2006/relationships/image" Target="../media/image169.jpeg"/><Relationship Id="rId2" Type="http://schemas.openxmlformats.org/officeDocument/2006/relationships/image" Target="../media/image168.jpeg"/><Relationship Id="rId1" Type="http://schemas.openxmlformats.org/officeDocument/2006/relationships/image" Target="../media/image167.jpeg"/><Relationship Id="rId4" Type="http://schemas.openxmlformats.org/officeDocument/2006/relationships/image" Target="../media/image170.png"/></Relationships>
</file>

<file path=xl/drawings/_rels/drawing4.xml.rels><?xml version="1.0" encoding="UTF-8" standalone="yes"?>
<Relationships xmlns="http://schemas.openxmlformats.org/package/2006/relationships"><Relationship Id="rId3" Type="http://schemas.openxmlformats.org/officeDocument/2006/relationships/image" Target="../media/image5.jpeg"/><Relationship Id="rId2" Type="http://schemas.openxmlformats.org/officeDocument/2006/relationships/image" Target="../media/image4.jpeg"/><Relationship Id="rId1" Type="http://schemas.openxmlformats.org/officeDocument/2006/relationships/image" Target="../media/image3.jpeg"/><Relationship Id="rId5" Type="http://schemas.openxmlformats.org/officeDocument/2006/relationships/image" Target="../media/image7.jpeg"/><Relationship Id="rId4" Type="http://schemas.openxmlformats.org/officeDocument/2006/relationships/image" Target="../media/image6.jpeg"/></Relationships>
</file>

<file path=xl/drawings/_rels/drawing40.xml.rels><?xml version="1.0" encoding="UTF-8" standalone="yes"?>
<Relationships xmlns="http://schemas.openxmlformats.org/package/2006/relationships"><Relationship Id="rId3" Type="http://schemas.openxmlformats.org/officeDocument/2006/relationships/image" Target="../media/image173.png"/><Relationship Id="rId2" Type="http://schemas.openxmlformats.org/officeDocument/2006/relationships/image" Target="../media/image172.jpeg"/><Relationship Id="rId1" Type="http://schemas.openxmlformats.org/officeDocument/2006/relationships/image" Target="../media/image171.jpeg"/><Relationship Id="rId4" Type="http://schemas.openxmlformats.org/officeDocument/2006/relationships/image" Target="../media/image174.jpeg"/></Relationships>
</file>

<file path=xl/drawings/_rels/drawing41.xml.rels><?xml version="1.0" encoding="UTF-8" standalone="yes"?>
<Relationships xmlns="http://schemas.openxmlformats.org/package/2006/relationships"><Relationship Id="rId3" Type="http://schemas.openxmlformats.org/officeDocument/2006/relationships/image" Target="../media/image177.png"/><Relationship Id="rId2" Type="http://schemas.openxmlformats.org/officeDocument/2006/relationships/image" Target="../media/image176.jpeg"/><Relationship Id="rId1" Type="http://schemas.openxmlformats.org/officeDocument/2006/relationships/image" Target="../media/image175.jpeg"/><Relationship Id="rId5" Type="http://schemas.openxmlformats.org/officeDocument/2006/relationships/image" Target="../media/image179.jpeg"/><Relationship Id="rId4" Type="http://schemas.openxmlformats.org/officeDocument/2006/relationships/image" Target="../media/image178.png"/></Relationships>
</file>

<file path=xl/drawings/_rels/drawing42.xml.rels><?xml version="1.0" encoding="UTF-8" standalone="yes"?>
<Relationships xmlns="http://schemas.openxmlformats.org/package/2006/relationships"><Relationship Id="rId3" Type="http://schemas.openxmlformats.org/officeDocument/2006/relationships/image" Target="../media/image182.jpeg"/><Relationship Id="rId2" Type="http://schemas.openxmlformats.org/officeDocument/2006/relationships/image" Target="../media/image181.jpeg"/><Relationship Id="rId1" Type="http://schemas.openxmlformats.org/officeDocument/2006/relationships/image" Target="../media/image180.jpeg"/><Relationship Id="rId6" Type="http://schemas.openxmlformats.org/officeDocument/2006/relationships/image" Target="../media/image185.jpeg"/><Relationship Id="rId5" Type="http://schemas.openxmlformats.org/officeDocument/2006/relationships/image" Target="../media/image184.jpeg"/><Relationship Id="rId4" Type="http://schemas.openxmlformats.org/officeDocument/2006/relationships/image" Target="../media/image183.jpeg"/></Relationships>
</file>

<file path=xl/drawings/_rels/drawing43.xml.rels><?xml version="1.0" encoding="UTF-8" standalone="yes"?>
<Relationships xmlns="http://schemas.openxmlformats.org/package/2006/relationships"><Relationship Id="rId3" Type="http://schemas.openxmlformats.org/officeDocument/2006/relationships/image" Target="../media/image188.jpeg"/><Relationship Id="rId2" Type="http://schemas.openxmlformats.org/officeDocument/2006/relationships/image" Target="../media/image187.jpeg"/><Relationship Id="rId1" Type="http://schemas.openxmlformats.org/officeDocument/2006/relationships/image" Target="../media/image186.jpeg"/><Relationship Id="rId6" Type="http://schemas.openxmlformats.org/officeDocument/2006/relationships/image" Target="../media/image191.jpeg"/><Relationship Id="rId5" Type="http://schemas.openxmlformats.org/officeDocument/2006/relationships/image" Target="../media/image190.jpeg"/><Relationship Id="rId4" Type="http://schemas.openxmlformats.org/officeDocument/2006/relationships/image" Target="../media/image189.jpeg"/></Relationships>
</file>

<file path=xl/drawings/_rels/drawing44.xml.rels><?xml version="1.0" encoding="UTF-8" standalone="yes"?>
<Relationships xmlns="http://schemas.openxmlformats.org/package/2006/relationships"><Relationship Id="rId3" Type="http://schemas.openxmlformats.org/officeDocument/2006/relationships/image" Target="../media/image194.jpeg"/><Relationship Id="rId2" Type="http://schemas.openxmlformats.org/officeDocument/2006/relationships/image" Target="../media/image193.jpeg"/><Relationship Id="rId1" Type="http://schemas.openxmlformats.org/officeDocument/2006/relationships/image" Target="../media/image192.png"/><Relationship Id="rId4" Type="http://schemas.openxmlformats.org/officeDocument/2006/relationships/image" Target="../media/image195.jpeg"/></Relationships>
</file>

<file path=xl/drawings/_rels/drawing45.xml.rels><?xml version="1.0" encoding="UTF-8" standalone="yes"?>
<Relationships xmlns="http://schemas.openxmlformats.org/package/2006/relationships"><Relationship Id="rId3" Type="http://schemas.openxmlformats.org/officeDocument/2006/relationships/image" Target="../media/image198.jpeg"/><Relationship Id="rId2" Type="http://schemas.openxmlformats.org/officeDocument/2006/relationships/image" Target="../media/image197.jpeg"/><Relationship Id="rId1" Type="http://schemas.openxmlformats.org/officeDocument/2006/relationships/image" Target="../media/image196.jpeg"/><Relationship Id="rId5" Type="http://schemas.openxmlformats.org/officeDocument/2006/relationships/image" Target="../media/image200.jpeg"/><Relationship Id="rId4" Type="http://schemas.openxmlformats.org/officeDocument/2006/relationships/image" Target="../media/image199.jpeg"/></Relationships>
</file>

<file path=xl/drawings/_rels/drawing46.xml.rels><?xml version="1.0" encoding="UTF-8" standalone="yes"?>
<Relationships xmlns="http://schemas.openxmlformats.org/package/2006/relationships"><Relationship Id="rId3" Type="http://schemas.openxmlformats.org/officeDocument/2006/relationships/image" Target="../media/image203.jpeg"/><Relationship Id="rId2" Type="http://schemas.openxmlformats.org/officeDocument/2006/relationships/image" Target="../media/image202.jpeg"/><Relationship Id="rId1" Type="http://schemas.openxmlformats.org/officeDocument/2006/relationships/image" Target="../media/image201.jpeg"/></Relationships>
</file>

<file path=xl/drawings/_rels/drawing47.xml.rels><?xml version="1.0" encoding="UTF-8" standalone="yes"?>
<Relationships xmlns="http://schemas.openxmlformats.org/package/2006/relationships"><Relationship Id="rId3" Type="http://schemas.openxmlformats.org/officeDocument/2006/relationships/image" Target="../media/image206.jpeg"/><Relationship Id="rId2" Type="http://schemas.openxmlformats.org/officeDocument/2006/relationships/image" Target="../media/image205.jpeg"/><Relationship Id="rId1" Type="http://schemas.openxmlformats.org/officeDocument/2006/relationships/image" Target="../media/image204.jpeg"/><Relationship Id="rId4" Type="http://schemas.openxmlformats.org/officeDocument/2006/relationships/image" Target="../media/image207.jpeg"/></Relationships>
</file>

<file path=xl/drawings/_rels/drawing48.xml.rels><?xml version="1.0" encoding="UTF-8" standalone="yes"?>
<Relationships xmlns="http://schemas.openxmlformats.org/package/2006/relationships"><Relationship Id="rId3" Type="http://schemas.openxmlformats.org/officeDocument/2006/relationships/image" Target="../media/image210.jpeg"/><Relationship Id="rId2" Type="http://schemas.openxmlformats.org/officeDocument/2006/relationships/image" Target="../media/image209.jpeg"/><Relationship Id="rId1" Type="http://schemas.openxmlformats.org/officeDocument/2006/relationships/image" Target="../media/image208.jpeg"/></Relationships>
</file>

<file path=xl/drawings/_rels/drawing49.xml.rels><?xml version="1.0" encoding="UTF-8" standalone="yes"?>
<Relationships xmlns="http://schemas.openxmlformats.org/package/2006/relationships"><Relationship Id="rId3" Type="http://schemas.openxmlformats.org/officeDocument/2006/relationships/image" Target="../media/image213.jpeg"/><Relationship Id="rId2" Type="http://schemas.openxmlformats.org/officeDocument/2006/relationships/image" Target="../media/image212.jpeg"/><Relationship Id="rId1" Type="http://schemas.openxmlformats.org/officeDocument/2006/relationships/image" Target="../media/image211.jpeg"/><Relationship Id="rId5" Type="http://schemas.openxmlformats.org/officeDocument/2006/relationships/image" Target="../media/image215.png"/><Relationship Id="rId4" Type="http://schemas.openxmlformats.org/officeDocument/2006/relationships/image" Target="../media/image214.jpeg"/></Relationships>
</file>

<file path=xl/drawings/_rels/drawing5.xml.rels><?xml version="1.0" encoding="UTF-8" standalone="yes"?>
<Relationships xmlns="http://schemas.openxmlformats.org/package/2006/relationships"><Relationship Id="rId3" Type="http://schemas.openxmlformats.org/officeDocument/2006/relationships/image" Target="../media/image10.jpeg"/><Relationship Id="rId2" Type="http://schemas.openxmlformats.org/officeDocument/2006/relationships/image" Target="../media/image9.jpeg"/><Relationship Id="rId1" Type="http://schemas.openxmlformats.org/officeDocument/2006/relationships/image" Target="../media/image8.jpeg"/><Relationship Id="rId5" Type="http://schemas.openxmlformats.org/officeDocument/2006/relationships/image" Target="../media/image12.jpeg"/><Relationship Id="rId4" Type="http://schemas.openxmlformats.org/officeDocument/2006/relationships/image" Target="../media/image11.jpeg"/></Relationships>
</file>

<file path=xl/drawings/_rels/drawing50.xml.rels><?xml version="1.0" encoding="UTF-8" standalone="yes"?>
<Relationships xmlns="http://schemas.openxmlformats.org/package/2006/relationships"><Relationship Id="rId3" Type="http://schemas.openxmlformats.org/officeDocument/2006/relationships/image" Target="../media/image218.png"/><Relationship Id="rId2" Type="http://schemas.openxmlformats.org/officeDocument/2006/relationships/image" Target="../media/image217.png"/><Relationship Id="rId1" Type="http://schemas.openxmlformats.org/officeDocument/2006/relationships/image" Target="../media/image216.png"/><Relationship Id="rId4" Type="http://schemas.openxmlformats.org/officeDocument/2006/relationships/image" Target="../media/image219.jpeg"/></Relationships>
</file>

<file path=xl/drawings/_rels/drawing51.xml.rels><?xml version="1.0" encoding="UTF-8" standalone="yes"?>
<Relationships xmlns="http://schemas.openxmlformats.org/package/2006/relationships"><Relationship Id="rId3" Type="http://schemas.openxmlformats.org/officeDocument/2006/relationships/image" Target="../media/image222.jpeg"/><Relationship Id="rId2" Type="http://schemas.openxmlformats.org/officeDocument/2006/relationships/image" Target="../media/image221.jpeg"/><Relationship Id="rId1" Type="http://schemas.openxmlformats.org/officeDocument/2006/relationships/image" Target="../media/image220.jpeg"/><Relationship Id="rId4" Type="http://schemas.openxmlformats.org/officeDocument/2006/relationships/image" Target="../media/image223.jpeg"/></Relationships>
</file>

<file path=xl/drawings/_rels/drawing52.xml.rels><?xml version="1.0" encoding="UTF-8" standalone="yes"?>
<Relationships xmlns="http://schemas.openxmlformats.org/package/2006/relationships"><Relationship Id="rId3" Type="http://schemas.openxmlformats.org/officeDocument/2006/relationships/image" Target="../media/image226.jpeg"/><Relationship Id="rId2" Type="http://schemas.openxmlformats.org/officeDocument/2006/relationships/image" Target="../media/image225.jpeg"/><Relationship Id="rId1" Type="http://schemas.openxmlformats.org/officeDocument/2006/relationships/image" Target="../media/image224.jpeg"/><Relationship Id="rId5" Type="http://schemas.openxmlformats.org/officeDocument/2006/relationships/image" Target="../media/image228.jpeg"/><Relationship Id="rId4" Type="http://schemas.openxmlformats.org/officeDocument/2006/relationships/image" Target="../media/image227.jpeg"/></Relationships>
</file>

<file path=xl/drawings/_rels/drawing53.xml.rels><?xml version="1.0" encoding="UTF-8" standalone="yes"?>
<Relationships xmlns="http://schemas.openxmlformats.org/package/2006/relationships"><Relationship Id="rId3" Type="http://schemas.openxmlformats.org/officeDocument/2006/relationships/image" Target="../media/image231.png"/><Relationship Id="rId2" Type="http://schemas.openxmlformats.org/officeDocument/2006/relationships/image" Target="../media/image230.jpeg"/><Relationship Id="rId1" Type="http://schemas.openxmlformats.org/officeDocument/2006/relationships/image" Target="../media/image229.jpeg"/></Relationships>
</file>

<file path=xl/drawings/_rels/drawing54.xml.rels><?xml version="1.0" encoding="UTF-8" standalone="yes"?>
<Relationships xmlns="http://schemas.openxmlformats.org/package/2006/relationships"><Relationship Id="rId8" Type="http://schemas.openxmlformats.org/officeDocument/2006/relationships/image" Target="../media/image239.png"/><Relationship Id="rId13" Type="http://schemas.openxmlformats.org/officeDocument/2006/relationships/image" Target="../media/image244.jpeg"/><Relationship Id="rId18" Type="http://schemas.openxmlformats.org/officeDocument/2006/relationships/image" Target="../media/image249.png"/><Relationship Id="rId3" Type="http://schemas.openxmlformats.org/officeDocument/2006/relationships/image" Target="../media/image234.jpeg"/><Relationship Id="rId7" Type="http://schemas.openxmlformats.org/officeDocument/2006/relationships/image" Target="../media/image238.jpeg"/><Relationship Id="rId12" Type="http://schemas.openxmlformats.org/officeDocument/2006/relationships/image" Target="../media/image243.jpeg"/><Relationship Id="rId17" Type="http://schemas.openxmlformats.org/officeDocument/2006/relationships/image" Target="../media/image248.jpeg"/><Relationship Id="rId2" Type="http://schemas.openxmlformats.org/officeDocument/2006/relationships/image" Target="../media/image233.jpeg"/><Relationship Id="rId16" Type="http://schemas.openxmlformats.org/officeDocument/2006/relationships/image" Target="../media/image247.jpeg"/><Relationship Id="rId1" Type="http://schemas.openxmlformats.org/officeDocument/2006/relationships/image" Target="../media/image232.jpeg"/><Relationship Id="rId6" Type="http://schemas.openxmlformats.org/officeDocument/2006/relationships/image" Target="../media/image237.png"/><Relationship Id="rId11" Type="http://schemas.openxmlformats.org/officeDocument/2006/relationships/image" Target="../media/image242.jpeg"/><Relationship Id="rId5" Type="http://schemas.openxmlformats.org/officeDocument/2006/relationships/image" Target="../media/image236.png"/><Relationship Id="rId15" Type="http://schemas.openxmlformats.org/officeDocument/2006/relationships/image" Target="../media/image246.jpeg"/><Relationship Id="rId10" Type="http://schemas.openxmlformats.org/officeDocument/2006/relationships/image" Target="../media/image241.jpeg"/><Relationship Id="rId4" Type="http://schemas.openxmlformats.org/officeDocument/2006/relationships/image" Target="../media/image235.jpeg"/><Relationship Id="rId9" Type="http://schemas.openxmlformats.org/officeDocument/2006/relationships/image" Target="../media/image240.png"/><Relationship Id="rId14" Type="http://schemas.openxmlformats.org/officeDocument/2006/relationships/image" Target="../media/image245.jpeg"/></Relationships>
</file>

<file path=xl/drawings/_rels/drawing55.xml.rels><?xml version="1.0" encoding="UTF-8" standalone="yes"?>
<Relationships xmlns="http://schemas.openxmlformats.org/package/2006/relationships"><Relationship Id="rId8" Type="http://schemas.openxmlformats.org/officeDocument/2006/relationships/image" Target="../media/image254.png"/><Relationship Id="rId3" Type="http://schemas.openxmlformats.org/officeDocument/2006/relationships/image" Target="../media/image252.jpeg"/><Relationship Id="rId7" Type="http://schemas.openxmlformats.org/officeDocument/2006/relationships/image" Target="../media/image236.png"/><Relationship Id="rId2" Type="http://schemas.openxmlformats.org/officeDocument/2006/relationships/image" Target="../media/image251.jpeg"/><Relationship Id="rId1" Type="http://schemas.openxmlformats.org/officeDocument/2006/relationships/image" Target="../media/image250.jpeg"/><Relationship Id="rId6" Type="http://schemas.openxmlformats.org/officeDocument/2006/relationships/image" Target="../media/image235.jpeg"/><Relationship Id="rId11" Type="http://schemas.openxmlformats.org/officeDocument/2006/relationships/image" Target="../media/image246.jpeg"/><Relationship Id="rId5" Type="http://schemas.openxmlformats.org/officeDocument/2006/relationships/image" Target="../media/image237.png"/><Relationship Id="rId10" Type="http://schemas.openxmlformats.org/officeDocument/2006/relationships/image" Target="../media/image256.jpeg"/><Relationship Id="rId4" Type="http://schemas.openxmlformats.org/officeDocument/2006/relationships/image" Target="../media/image253.jpeg"/><Relationship Id="rId9" Type="http://schemas.openxmlformats.org/officeDocument/2006/relationships/image" Target="../media/image255.jpeg"/></Relationships>
</file>

<file path=xl/drawings/_rels/drawing56.xml.rels><?xml version="1.0" encoding="UTF-8" standalone="yes"?>
<Relationships xmlns="http://schemas.openxmlformats.org/package/2006/relationships"><Relationship Id="rId8" Type="http://schemas.openxmlformats.org/officeDocument/2006/relationships/image" Target="../media/image264.png"/><Relationship Id="rId3" Type="http://schemas.openxmlformats.org/officeDocument/2006/relationships/image" Target="../media/image259.png"/><Relationship Id="rId7" Type="http://schemas.openxmlformats.org/officeDocument/2006/relationships/image" Target="../media/image263.png"/><Relationship Id="rId2" Type="http://schemas.openxmlformats.org/officeDocument/2006/relationships/image" Target="../media/image258.png"/><Relationship Id="rId1" Type="http://schemas.openxmlformats.org/officeDocument/2006/relationships/image" Target="../media/image257.png"/><Relationship Id="rId6" Type="http://schemas.openxmlformats.org/officeDocument/2006/relationships/image" Target="../media/image262.png"/><Relationship Id="rId5" Type="http://schemas.openxmlformats.org/officeDocument/2006/relationships/image" Target="../media/image261.png"/><Relationship Id="rId4" Type="http://schemas.openxmlformats.org/officeDocument/2006/relationships/image" Target="../media/image260.png"/></Relationships>
</file>

<file path=xl/drawings/_rels/drawing57.xml.rels><?xml version="1.0" encoding="UTF-8" standalone="yes"?>
<Relationships xmlns="http://schemas.openxmlformats.org/package/2006/relationships"><Relationship Id="rId3" Type="http://schemas.openxmlformats.org/officeDocument/2006/relationships/image" Target="../media/image267.jpeg"/><Relationship Id="rId2" Type="http://schemas.openxmlformats.org/officeDocument/2006/relationships/image" Target="../media/image266.jpeg"/><Relationship Id="rId1" Type="http://schemas.openxmlformats.org/officeDocument/2006/relationships/image" Target="../media/image265.jpeg"/><Relationship Id="rId6" Type="http://schemas.openxmlformats.org/officeDocument/2006/relationships/image" Target="../media/image270.jpeg"/><Relationship Id="rId5" Type="http://schemas.openxmlformats.org/officeDocument/2006/relationships/image" Target="../media/image269.jpeg"/><Relationship Id="rId4" Type="http://schemas.openxmlformats.org/officeDocument/2006/relationships/image" Target="../media/image268.jpeg"/></Relationships>
</file>

<file path=xl/drawings/_rels/drawing58.xml.rels><?xml version="1.0" encoding="UTF-8" standalone="yes"?>
<Relationships xmlns="http://schemas.openxmlformats.org/package/2006/relationships"><Relationship Id="rId3" Type="http://schemas.openxmlformats.org/officeDocument/2006/relationships/image" Target="../media/image273.jpeg"/><Relationship Id="rId7" Type="http://schemas.openxmlformats.org/officeDocument/2006/relationships/image" Target="../media/image277.jpeg"/><Relationship Id="rId2" Type="http://schemas.openxmlformats.org/officeDocument/2006/relationships/image" Target="../media/image272.jpeg"/><Relationship Id="rId1" Type="http://schemas.openxmlformats.org/officeDocument/2006/relationships/image" Target="../media/image271.jpeg"/><Relationship Id="rId6" Type="http://schemas.openxmlformats.org/officeDocument/2006/relationships/image" Target="../media/image276.jpeg"/><Relationship Id="rId5" Type="http://schemas.openxmlformats.org/officeDocument/2006/relationships/image" Target="../media/image275.jpeg"/><Relationship Id="rId4" Type="http://schemas.openxmlformats.org/officeDocument/2006/relationships/image" Target="../media/image274.jpeg"/></Relationships>
</file>

<file path=xl/drawings/_rels/drawing59.xml.rels><?xml version="1.0" encoding="UTF-8" standalone="yes"?>
<Relationships xmlns="http://schemas.openxmlformats.org/package/2006/relationships"><Relationship Id="rId8" Type="http://schemas.openxmlformats.org/officeDocument/2006/relationships/image" Target="../media/image285.jpeg"/><Relationship Id="rId3" Type="http://schemas.openxmlformats.org/officeDocument/2006/relationships/image" Target="../media/image280.jpeg"/><Relationship Id="rId7" Type="http://schemas.openxmlformats.org/officeDocument/2006/relationships/image" Target="../media/image284.jpeg"/><Relationship Id="rId2" Type="http://schemas.openxmlformats.org/officeDocument/2006/relationships/image" Target="../media/image279.jpeg"/><Relationship Id="rId1" Type="http://schemas.openxmlformats.org/officeDocument/2006/relationships/image" Target="../media/image278.jpeg"/><Relationship Id="rId6" Type="http://schemas.openxmlformats.org/officeDocument/2006/relationships/image" Target="../media/image283.jpeg"/><Relationship Id="rId5" Type="http://schemas.openxmlformats.org/officeDocument/2006/relationships/image" Target="../media/image282.jpeg"/><Relationship Id="rId4" Type="http://schemas.openxmlformats.org/officeDocument/2006/relationships/image" Target="../media/image281.jpeg"/><Relationship Id="rId9" Type="http://schemas.openxmlformats.org/officeDocument/2006/relationships/image" Target="../media/image286.jpeg"/></Relationships>
</file>

<file path=xl/drawings/_rels/drawing6.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image" Target="../media/image14.png"/><Relationship Id="rId1" Type="http://schemas.openxmlformats.org/officeDocument/2006/relationships/image" Target="../media/image13.png"/><Relationship Id="rId4" Type="http://schemas.openxmlformats.org/officeDocument/2006/relationships/image" Target="../media/image16.png"/></Relationships>
</file>

<file path=xl/drawings/_rels/drawing60.xml.rels><?xml version="1.0" encoding="UTF-8" standalone="yes"?>
<Relationships xmlns="http://schemas.openxmlformats.org/package/2006/relationships"><Relationship Id="rId8" Type="http://schemas.openxmlformats.org/officeDocument/2006/relationships/image" Target="../media/image294.png"/><Relationship Id="rId3" Type="http://schemas.openxmlformats.org/officeDocument/2006/relationships/image" Target="../media/image289.png"/><Relationship Id="rId7" Type="http://schemas.openxmlformats.org/officeDocument/2006/relationships/image" Target="../media/image293.png"/><Relationship Id="rId2" Type="http://schemas.openxmlformats.org/officeDocument/2006/relationships/image" Target="../media/image288.png"/><Relationship Id="rId1" Type="http://schemas.openxmlformats.org/officeDocument/2006/relationships/image" Target="../media/image287.jpeg"/><Relationship Id="rId6" Type="http://schemas.openxmlformats.org/officeDocument/2006/relationships/image" Target="../media/image292.png"/><Relationship Id="rId5" Type="http://schemas.openxmlformats.org/officeDocument/2006/relationships/image" Target="../media/image291.png"/><Relationship Id="rId10" Type="http://schemas.openxmlformats.org/officeDocument/2006/relationships/image" Target="../media/image296.png"/><Relationship Id="rId4" Type="http://schemas.openxmlformats.org/officeDocument/2006/relationships/image" Target="../media/image290.png"/><Relationship Id="rId9" Type="http://schemas.openxmlformats.org/officeDocument/2006/relationships/image" Target="../media/image295.png"/></Relationships>
</file>

<file path=xl/drawings/_rels/drawing61.xml.rels><?xml version="1.0" encoding="UTF-8" standalone="yes"?>
<Relationships xmlns="http://schemas.openxmlformats.org/package/2006/relationships"><Relationship Id="rId1" Type="http://schemas.openxmlformats.org/officeDocument/2006/relationships/image" Target="../media/image297.png"/></Relationships>
</file>

<file path=xl/drawings/_rels/drawing7.xml.rels><?xml version="1.0" encoding="UTF-8" standalone="yes"?>
<Relationships xmlns="http://schemas.openxmlformats.org/package/2006/relationships"><Relationship Id="rId3" Type="http://schemas.openxmlformats.org/officeDocument/2006/relationships/image" Target="../media/image19.jpeg"/><Relationship Id="rId2" Type="http://schemas.openxmlformats.org/officeDocument/2006/relationships/image" Target="../media/image18.jpeg"/><Relationship Id="rId1" Type="http://schemas.openxmlformats.org/officeDocument/2006/relationships/image" Target="../media/image17.jpeg"/><Relationship Id="rId4" Type="http://schemas.openxmlformats.org/officeDocument/2006/relationships/image" Target="../media/image20.jpeg"/></Relationships>
</file>

<file path=xl/drawings/_rels/drawing8.xml.rels><?xml version="1.0" encoding="UTF-8" standalone="yes"?>
<Relationships xmlns="http://schemas.openxmlformats.org/package/2006/relationships"><Relationship Id="rId3" Type="http://schemas.openxmlformats.org/officeDocument/2006/relationships/image" Target="../media/image23.jpeg"/><Relationship Id="rId2" Type="http://schemas.openxmlformats.org/officeDocument/2006/relationships/image" Target="../media/image22.jpeg"/><Relationship Id="rId1" Type="http://schemas.openxmlformats.org/officeDocument/2006/relationships/image" Target="../media/image21.jpeg"/><Relationship Id="rId4" Type="http://schemas.openxmlformats.org/officeDocument/2006/relationships/image" Target="../media/image24.jpeg"/></Relationships>
</file>

<file path=xl/drawings/_rels/drawing9.xml.rels><?xml version="1.0" encoding="UTF-8" standalone="yes"?>
<Relationships xmlns="http://schemas.openxmlformats.org/package/2006/relationships"><Relationship Id="rId3" Type="http://schemas.openxmlformats.org/officeDocument/2006/relationships/image" Target="../media/image27.jpeg"/><Relationship Id="rId2" Type="http://schemas.openxmlformats.org/officeDocument/2006/relationships/image" Target="../media/image26.jpeg"/><Relationship Id="rId1" Type="http://schemas.openxmlformats.org/officeDocument/2006/relationships/image" Target="../media/image25.jpeg"/><Relationship Id="rId6" Type="http://schemas.openxmlformats.org/officeDocument/2006/relationships/image" Target="../media/image30.png"/><Relationship Id="rId5" Type="http://schemas.openxmlformats.org/officeDocument/2006/relationships/image" Target="../media/image29.png"/><Relationship Id="rId4" Type="http://schemas.openxmlformats.org/officeDocument/2006/relationships/image" Target="../media/image28.jpeg"/></Relationships>
</file>

<file path=xl/drawings/drawing1.xml><?xml version="1.0" encoding="utf-8"?>
<xdr:wsDr xmlns:xdr="http://schemas.openxmlformats.org/drawingml/2006/spreadsheetDrawing" xmlns:a="http://schemas.openxmlformats.org/drawingml/2006/main">
  <xdr:twoCellAnchor editAs="oneCell">
    <xdr:from>
      <xdr:col>3</xdr:col>
      <xdr:colOff>160868</xdr:colOff>
      <xdr:row>19</xdr:row>
      <xdr:rowOff>78044</xdr:rowOff>
    </xdr:from>
    <xdr:to>
      <xdr:col>8</xdr:col>
      <xdr:colOff>567267</xdr:colOff>
      <xdr:row>25</xdr:row>
      <xdr:rowOff>46002</xdr:rowOff>
    </xdr:to>
    <xdr:pic>
      <xdr:nvPicPr>
        <xdr:cNvPr id="2" name="Obrázek 1">
          <a:extLst>
            <a:ext uri="{FF2B5EF4-FFF2-40B4-BE49-F238E27FC236}">
              <a16:creationId xmlns:a16="http://schemas.microsoft.com/office/drawing/2014/main" id="{057CEEB5-EA26-3A5C-9CD0-C8D304B2ACD6}"/>
            </a:ext>
          </a:extLst>
        </xdr:cNvPr>
        <xdr:cNvPicPr>
          <a:picLocks noChangeAspect="1"/>
        </xdr:cNvPicPr>
      </xdr:nvPicPr>
      <xdr:blipFill>
        <a:blip xmlns:r="http://schemas.openxmlformats.org/officeDocument/2006/relationships" r:embed="rId1"/>
        <a:stretch>
          <a:fillRect/>
        </a:stretch>
      </xdr:blipFill>
      <xdr:spPr>
        <a:xfrm>
          <a:off x="2040468" y="5174977"/>
          <a:ext cx="3539066" cy="1034758"/>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oneCellAnchor>
    <xdr:from>
      <xdr:col>1</xdr:col>
      <xdr:colOff>280035</xdr:colOff>
      <xdr:row>1</xdr:row>
      <xdr:rowOff>88053</xdr:rowOff>
    </xdr:from>
    <xdr:ext cx="695325" cy="1112520"/>
    <xdr:pic>
      <xdr:nvPicPr>
        <xdr:cNvPr id="2" name="image75.jpg">
          <a:extLst>
            <a:ext uri="{FF2B5EF4-FFF2-40B4-BE49-F238E27FC236}">
              <a16:creationId xmlns:a16="http://schemas.microsoft.com/office/drawing/2014/main" id="{00000000-0008-0000-1300-000002000000}"/>
            </a:ext>
          </a:extLst>
        </xdr:cNvPr>
        <xdr:cNvPicPr preferRelativeResize="0"/>
      </xdr:nvPicPr>
      <xdr:blipFill>
        <a:blip xmlns:r="http://schemas.openxmlformats.org/officeDocument/2006/relationships" r:embed="rId1" cstate="print"/>
        <a:stretch>
          <a:fillRect/>
        </a:stretch>
      </xdr:blipFill>
      <xdr:spPr>
        <a:xfrm>
          <a:off x="449368" y="316653"/>
          <a:ext cx="695325" cy="1112520"/>
        </a:xfrm>
        <a:prstGeom prst="rect">
          <a:avLst/>
        </a:prstGeom>
        <a:noFill/>
      </xdr:spPr>
    </xdr:pic>
    <xdr:clientData fLocksWithSheet="0"/>
  </xdr:oneCellAnchor>
  <xdr:oneCellAnchor>
    <xdr:from>
      <xdr:col>1</xdr:col>
      <xdr:colOff>295275</xdr:colOff>
      <xdr:row>12</xdr:row>
      <xdr:rowOff>60535</xdr:rowOff>
    </xdr:from>
    <xdr:ext cx="686859" cy="1175597"/>
    <xdr:pic>
      <xdr:nvPicPr>
        <xdr:cNvPr id="3" name="image76.jpg">
          <a:extLst>
            <a:ext uri="{FF2B5EF4-FFF2-40B4-BE49-F238E27FC236}">
              <a16:creationId xmlns:a16="http://schemas.microsoft.com/office/drawing/2014/main" id="{00000000-0008-0000-1300-000003000000}"/>
            </a:ext>
          </a:extLst>
        </xdr:cNvPr>
        <xdr:cNvPicPr preferRelativeResize="0"/>
      </xdr:nvPicPr>
      <xdr:blipFill>
        <a:blip xmlns:r="http://schemas.openxmlformats.org/officeDocument/2006/relationships" r:embed="rId2" cstate="print"/>
        <a:stretch>
          <a:fillRect/>
        </a:stretch>
      </xdr:blipFill>
      <xdr:spPr>
        <a:xfrm>
          <a:off x="439208" y="2295735"/>
          <a:ext cx="686859" cy="1175597"/>
        </a:xfrm>
        <a:prstGeom prst="rect">
          <a:avLst/>
        </a:prstGeom>
        <a:noFill/>
      </xdr:spPr>
    </xdr:pic>
    <xdr:clientData fLocksWithSheet="0"/>
  </xdr:oneCellAnchor>
  <xdr:oneCellAnchor>
    <xdr:from>
      <xdr:col>1</xdr:col>
      <xdr:colOff>223732</xdr:colOff>
      <xdr:row>24</xdr:row>
      <xdr:rowOff>78528</xdr:rowOff>
    </xdr:from>
    <xdr:ext cx="792269" cy="1183005"/>
    <xdr:pic>
      <xdr:nvPicPr>
        <xdr:cNvPr id="4" name="image74.jpg">
          <a:extLst>
            <a:ext uri="{FF2B5EF4-FFF2-40B4-BE49-F238E27FC236}">
              <a16:creationId xmlns:a16="http://schemas.microsoft.com/office/drawing/2014/main" id="{00000000-0008-0000-1300-000004000000}"/>
            </a:ext>
          </a:extLst>
        </xdr:cNvPr>
        <xdr:cNvPicPr preferRelativeResize="0"/>
      </xdr:nvPicPr>
      <xdr:blipFill>
        <a:blip xmlns:r="http://schemas.openxmlformats.org/officeDocument/2006/relationships" r:embed="rId3" cstate="print"/>
        <a:stretch>
          <a:fillRect/>
        </a:stretch>
      </xdr:blipFill>
      <xdr:spPr>
        <a:xfrm>
          <a:off x="393065" y="4498128"/>
          <a:ext cx="792269" cy="1183005"/>
        </a:xfrm>
        <a:prstGeom prst="rect">
          <a:avLst/>
        </a:prstGeom>
        <a:noFill/>
      </xdr:spPr>
    </xdr:pic>
    <xdr:clientData fLocksWithSheet="0"/>
  </xdr:oneCellAnchor>
  <xdr:twoCellAnchor editAs="oneCell">
    <xdr:from>
      <xdr:col>1</xdr:col>
      <xdr:colOff>210386</xdr:colOff>
      <xdr:row>36</xdr:row>
      <xdr:rowOff>95250</xdr:rowOff>
    </xdr:from>
    <xdr:to>
      <xdr:col>1</xdr:col>
      <xdr:colOff>1016000</xdr:colOff>
      <xdr:row>42</xdr:row>
      <xdr:rowOff>157388</xdr:rowOff>
    </xdr:to>
    <xdr:pic>
      <xdr:nvPicPr>
        <xdr:cNvPr id="7" name="Obrázek 6">
          <a:extLst>
            <a:ext uri="{FF2B5EF4-FFF2-40B4-BE49-F238E27FC236}">
              <a16:creationId xmlns:a16="http://schemas.microsoft.com/office/drawing/2014/main" id="{986CF3BE-48FF-D89B-B542-34633AC706DC}"/>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17968" r="14584"/>
        <a:stretch/>
      </xdr:blipFill>
      <xdr:spPr bwMode="auto">
        <a:xfrm>
          <a:off x="358553" y="7207250"/>
          <a:ext cx="805614" cy="1194554"/>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1</xdr:col>
      <xdr:colOff>201083</xdr:colOff>
      <xdr:row>48</xdr:row>
      <xdr:rowOff>38335</xdr:rowOff>
    </xdr:from>
    <xdr:to>
      <xdr:col>1</xdr:col>
      <xdr:colOff>1066203</xdr:colOff>
      <xdr:row>55</xdr:row>
      <xdr:rowOff>42333</xdr:rowOff>
    </xdr:to>
    <xdr:pic>
      <xdr:nvPicPr>
        <xdr:cNvPr id="8" name="Obrázek 7">
          <a:extLst>
            <a:ext uri="{FF2B5EF4-FFF2-40B4-BE49-F238E27FC236}">
              <a16:creationId xmlns:a16="http://schemas.microsoft.com/office/drawing/2014/main" id="{917A7010-CE17-FD81-6DF2-6EA39E6EB07C}"/>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49250" y="9182335"/>
          <a:ext cx="865120" cy="1316332"/>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oneCellAnchor>
    <xdr:from>
      <xdr:col>1</xdr:col>
      <xdr:colOff>320043</xdr:colOff>
      <xdr:row>1</xdr:row>
      <xdr:rowOff>118320</xdr:rowOff>
    </xdr:from>
    <xdr:ext cx="695958" cy="918847"/>
    <xdr:pic>
      <xdr:nvPicPr>
        <xdr:cNvPr id="2" name="image79.jpg">
          <a:extLst>
            <a:ext uri="{FF2B5EF4-FFF2-40B4-BE49-F238E27FC236}">
              <a16:creationId xmlns:a16="http://schemas.microsoft.com/office/drawing/2014/main" id="{00000000-0008-0000-1400-000002000000}"/>
            </a:ext>
          </a:extLst>
        </xdr:cNvPr>
        <xdr:cNvPicPr preferRelativeResize="0"/>
      </xdr:nvPicPr>
      <xdr:blipFill>
        <a:blip xmlns:r="http://schemas.openxmlformats.org/officeDocument/2006/relationships" r:embed="rId1" cstate="print"/>
        <a:stretch>
          <a:fillRect/>
        </a:stretch>
      </xdr:blipFill>
      <xdr:spPr>
        <a:xfrm>
          <a:off x="478793" y="351153"/>
          <a:ext cx="695958" cy="918847"/>
        </a:xfrm>
        <a:prstGeom prst="rect">
          <a:avLst/>
        </a:prstGeom>
        <a:noFill/>
      </xdr:spPr>
    </xdr:pic>
    <xdr:clientData fLocksWithSheet="0"/>
  </xdr:oneCellAnchor>
  <xdr:oneCellAnchor>
    <xdr:from>
      <xdr:col>1</xdr:col>
      <xdr:colOff>339514</xdr:colOff>
      <xdr:row>11</xdr:row>
      <xdr:rowOff>161290</xdr:rowOff>
    </xdr:from>
    <xdr:ext cx="655320" cy="791210"/>
    <xdr:pic>
      <xdr:nvPicPr>
        <xdr:cNvPr id="3" name="image80.jpg">
          <a:extLst>
            <a:ext uri="{FF2B5EF4-FFF2-40B4-BE49-F238E27FC236}">
              <a16:creationId xmlns:a16="http://schemas.microsoft.com/office/drawing/2014/main" id="{00000000-0008-0000-1400-000003000000}"/>
            </a:ext>
          </a:extLst>
        </xdr:cNvPr>
        <xdr:cNvPicPr preferRelativeResize="0"/>
      </xdr:nvPicPr>
      <xdr:blipFill>
        <a:blip xmlns:r="http://schemas.openxmlformats.org/officeDocument/2006/relationships" r:embed="rId2" cstate="print"/>
        <a:stretch>
          <a:fillRect/>
        </a:stretch>
      </xdr:blipFill>
      <xdr:spPr>
        <a:xfrm>
          <a:off x="498264" y="2225040"/>
          <a:ext cx="655320" cy="791210"/>
        </a:xfrm>
        <a:prstGeom prst="rect">
          <a:avLst/>
        </a:prstGeom>
        <a:noFill/>
      </xdr:spPr>
    </xdr:pic>
    <xdr:clientData fLocksWithSheet="0"/>
  </xdr:oneCellAnchor>
  <xdr:oneCellAnchor>
    <xdr:from>
      <xdr:col>1</xdr:col>
      <xdr:colOff>308399</xdr:colOff>
      <xdr:row>21</xdr:row>
      <xdr:rowOff>157903</xdr:rowOff>
    </xdr:from>
    <xdr:ext cx="771101" cy="932180"/>
    <xdr:pic>
      <xdr:nvPicPr>
        <xdr:cNvPr id="4" name="image77.jpg">
          <a:extLst>
            <a:ext uri="{FF2B5EF4-FFF2-40B4-BE49-F238E27FC236}">
              <a16:creationId xmlns:a16="http://schemas.microsoft.com/office/drawing/2014/main" id="{00000000-0008-0000-1400-000004000000}"/>
            </a:ext>
          </a:extLst>
        </xdr:cNvPr>
        <xdr:cNvPicPr preferRelativeResize="0"/>
      </xdr:nvPicPr>
      <xdr:blipFill>
        <a:blip xmlns:r="http://schemas.openxmlformats.org/officeDocument/2006/relationships" r:embed="rId3" cstate="print"/>
        <a:stretch>
          <a:fillRect/>
        </a:stretch>
      </xdr:blipFill>
      <xdr:spPr>
        <a:xfrm>
          <a:off x="467149" y="4052570"/>
          <a:ext cx="771101" cy="932180"/>
        </a:xfrm>
        <a:prstGeom prst="rect">
          <a:avLst/>
        </a:prstGeom>
        <a:noFill/>
      </xdr:spPr>
    </xdr:pic>
    <xdr:clientData fLocksWithSheet="0"/>
  </xdr:oneCellAnchor>
  <xdr:oneCellAnchor>
    <xdr:from>
      <xdr:col>1</xdr:col>
      <xdr:colOff>335282</xdr:colOff>
      <xdr:row>33</xdr:row>
      <xdr:rowOff>66887</xdr:rowOff>
    </xdr:from>
    <xdr:ext cx="712468" cy="896196"/>
    <xdr:pic>
      <xdr:nvPicPr>
        <xdr:cNvPr id="5" name="image78.jpg">
          <a:extLst>
            <a:ext uri="{FF2B5EF4-FFF2-40B4-BE49-F238E27FC236}">
              <a16:creationId xmlns:a16="http://schemas.microsoft.com/office/drawing/2014/main" id="{00000000-0008-0000-1400-000005000000}"/>
            </a:ext>
          </a:extLst>
        </xdr:cNvPr>
        <xdr:cNvPicPr preferRelativeResize="0"/>
      </xdr:nvPicPr>
      <xdr:blipFill>
        <a:blip xmlns:r="http://schemas.openxmlformats.org/officeDocument/2006/relationships" r:embed="rId4" cstate="print"/>
        <a:stretch>
          <a:fillRect/>
        </a:stretch>
      </xdr:blipFill>
      <xdr:spPr>
        <a:xfrm>
          <a:off x="494032" y="6152304"/>
          <a:ext cx="712468" cy="896196"/>
        </a:xfrm>
        <a:prstGeom prst="rect">
          <a:avLst/>
        </a:prstGeom>
        <a:noFill/>
      </xdr:spPr>
    </xdr:pic>
    <xdr:clientData fLocksWithSheet="0"/>
  </xdr:oneCellAnchor>
  <xdr:oneCellAnchor>
    <xdr:from>
      <xdr:col>1</xdr:col>
      <xdr:colOff>330625</xdr:colOff>
      <xdr:row>43</xdr:row>
      <xdr:rowOff>135466</xdr:rowOff>
    </xdr:from>
    <xdr:ext cx="674792" cy="1049868"/>
    <xdr:pic>
      <xdr:nvPicPr>
        <xdr:cNvPr id="6" name="image81.jpg">
          <a:extLst>
            <a:ext uri="{FF2B5EF4-FFF2-40B4-BE49-F238E27FC236}">
              <a16:creationId xmlns:a16="http://schemas.microsoft.com/office/drawing/2014/main" id="{00000000-0008-0000-1400-000006000000}"/>
            </a:ext>
          </a:extLst>
        </xdr:cNvPr>
        <xdr:cNvPicPr preferRelativeResize="0"/>
      </xdr:nvPicPr>
      <xdr:blipFill>
        <a:blip xmlns:r="http://schemas.openxmlformats.org/officeDocument/2006/relationships" r:embed="rId5" cstate="print"/>
        <a:stretch>
          <a:fillRect/>
        </a:stretch>
      </xdr:blipFill>
      <xdr:spPr>
        <a:xfrm>
          <a:off x="489375" y="8051799"/>
          <a:ext cx="674792" cy="1049868"/>
        </a:xfrm>
        <a:prstGeom prst="rect">
          <a:avLst/>
        </a:prstGeom>
        <a:noFill/>
      </xdr:spPr>
    </xdr:pic>
    <xdr:clientData fLocksWithSheet="0"/>
  </xdr:oneCellAnchor>
  <xdr:oneCellAnchor>
    <xdr:from>
      <xdr:col>1</xdr:col>
      <xdr:colOff>321945</xdr:colOff>
      <xdr:row>54</xdr:row>
      <xdr:rowOff>133773</xdr:rowOff>
    </xdr:from>
    <xdr:ext cx="757555" cy="1083310"/>
    <xdr:pic>
      <xdr:nvPicPr>
        <xdr:cNvPr id="7" name="image85.jpg">
          <a:extLst>
            <a:ext uri="{FF2B5EF4-FFF2-40B4-BE49-F238E27FC236}">
              <a16:creationId xmlns:a16="http://schemas.microsoft.com/office/drawing/2014/main" id="{6E692895-244E-4AD7-8705-B028037C4B5D}"/>
            </a:ext>
          </a:extLst>
        </xdr:cNvPr>
        <xdr:cNvPicPr preferRelativeResize="0"/>
      </xdr:nvPicPr>
      <xdr:blipFill>
        <a:blip xmlns:r="http://schemas.openxmlformats.org/officeDocument/2006/relationships" r:embed="rId6" cstate="print"/>
        <a:stretch>
          <a:fillRect/>
        </a:stretch>
      </xdr:blipFill>
      <xdr:spPr>
        <a:xfrm>
          <a:off x="480695" y="10060940"/>
          <a:ext cx="757555" cy="1083310"/>
        </a:xfrm>
        <a:prstGeom prst="rect">
          <a:avLst/>
        </a:prstGeom>
        <a:noFill/>
      </xdr:spPr>
    </xdr:pic>
    <xdr:clientData fLocksWithSheet="0"/>
  </xdr:oneCellAnchor>
</xdr:wsDr>
</file>

<file path=xl/drawings/drawing12.xml><?xml version="1.0" encoding="utf-8"?>
<xdr:wsDr xmlns:xdr="http://schemas.openxmlformats.org/drawingml/2006/spreadsheetDrawing" xmlns:a="http://schemas.openxmlformats.org/drawingml/2006/main">
  <xdr:twoCellAnchor editAs="oneCell">
    <xdr:from>
      <xdr:col>1</xdr:col>
      <xdr:colOff>153669</xdr:colOff>
      <xdr:row>2</xdr:row>
      <xdr:rowOff>6349</xdr:rowOff>
    </xdr:from>
    <xdr:to>
      <xdr:col>1</xdr:col>
      <xdr:colOff>1151824</xdr:colOff>
      <xdr:row>7</xdr:row>
      <xdr:rowOff>84667</xdr:rowOff>
    </xdr:to>
    <xdr:pic>
      <xdr:nvPicPr>
        <xdr:cNvPr id="2" name="Obrázek 1">
          <a:extLst>
            <a:ext uri="{FF2B5EF4-FFF2-40B4-BE49-F238E27FC236}">
              <a16:creationId xmlns:a16="http://schemas.microsoft.com/office/drawing/2014/main" id="{737E2556-B483-D32C-637B-616F699910B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23002" y="412749"/>
          <a:ext cx="998155" cy="10181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253999</xdr:colOff>
      <xdr:row>12</xdr:row>
      <xdr:rowOff>69002</xdr:rowOff>
    </xdr:from>
    <xdr:to>
      <xdr:col>1</xdr:col>
      <xdr:colOff>1032934</xdr:colOff>
      <xdr:row>18</xdr:row>
      <xdr:rowOff>98447</xdr:rowOff>
    </xdr:to>
    <xdr:pic>
      <xdr:nvPicPr>
        <xdr:cNvPr id="4" name="Obrázek 3">
          <a:extLst>
            <a:ext uri="{FF2B5EF4-FFF2-40B4-BE49-F238E27FC236}">
              <a16:creationId xmlns:a16="http://schemas.microsoft.com/office/drawing/2014/main" id="{D87C0479-E6B6-0FBF-30C8-59A706E32B6B}"/>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23332" y="2304202"/>
          <a:ext cx="778935" cy="11470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300902</xdr:colOff>
      <xdr:row>23</xdr:row>
      <xdr:rowOff>139790</xdr:rowOff>
    </xdr:from>
    <xdr:to>
      <xdr:col>1</xdr:col>
      <xdr:colOff>990599</xdr:colOff>
      <xdr:row>29</xdr:row>
      <xdr:rowOff>47762</xdr:rowOff>
    </xdr:to>
    <xdr:pic>
      <xdr:nvPicPr>
        <xdr:cNvPr id="3" name="Obrázek 2">
          <a:extLst>
            <a:ext uri="{FF2B5EF4-FFF2-40B4-BE49-F238E27FC236}">
              <a16:creationId xmlns:a16="http://schemas.microsoft.com/office/drawing/2014/main" id="{C3A1667C-4E00-4DFC-60C6-F90563BA924A}"/>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70235" y="4381590"/>
          <a:ext cx="689697" cy="10255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304588</xdr:colOff>
      <xdr:row>34</xdr:row>
      <xdr:rowOff>138855</xdr:rowOff>
    </xdr:from>
    <xdr:to>
      <xdr:col>1</xdr:col>
      <xdr:colOff>1091733</xdr:colOff>
      <xdr:row>41</xdr:row>
      <xdr:rowOff>67735</xdr:rowOff>
    </xdr:to>
    <xdr:pic>
      <xdr:nvPicPr>
        <xdr:cNvPr id="7" name="Obrázek 6">
          <a:extLst>
            <a:ext uri="{FF2B5EF4-FFF2-40B4-BE49-F238E27FC236}">
              <a16:creationId xmlns:a16="http://schemas.microsoft.com/office/drawing/2014/main" id="{C8B83C89-4E40-470E-AC30-6554A4273491}"/>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73921" y="6387255"/>
          <a:ext cx="787145" cy="12242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228599</xdr:colOff>
      <xdr:row>23</xdr:row>
      <xdr:rowOff>130387</xdr:rowOff>
    </xdr:from>
    <xdr:to>
      <xdr:col>1</xdr:col>
      <xdr:colOff>1074036</xdr:colOff>
      <xdr:row>30</xdr:row>
      <xdr:rowOff>96097</xdr:rowOff>
    </xdr:to>
    <xdr:pic>
      <xdr:nvPicPr>
        <xdr:cNvPr id="8" name="Obrázek 7">
          <a:extLst>
            <a:ext uri="{FF2B5EF4-FFF2-40B4-BE49-F238E27FC236}">
              <a16:creationId xmlns:a16="http://schemas.microsoft.com/office/drawing/2014/main" id="{3B1B65D3-2A78-3146-A480-CE113E22623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97932" y="4372187"/>
          <a:ext cx="845437" cy="12611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291254</xdr:colOff>
      <xdr:row>35</xdr:row>
      <xdr:rowOff>177799</xdr:rowOff>
    </xdr:from>
    <xdr:to>
      <xdr:col>1</xdr:col>
      <xdr:colOff>1048237</xdr:colOff>
      <xdr:row>42</xdr:row>
      <xdr:rowOff>49106</xdr:rowOff>
    </xdr:to>
    <xdr:pic>
      <xdr:nvPicPr>
        <xdr:cNvPr id="9" name="Obrázek 8">
          <a:extLst>
            <a:ext uri="{FF2B5EF4-FFF2-40B4-BE49-F238E27FC236}">
              <a16:creationId xmlns:a16="http://schemas.microsoft.com/office/drawing/2014/main" id="{49A55483-1005-EE9A-D6F6-3C67FFB81B82}"/>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60587" y="6603999"/>
          <a:ext cx="756983" cy="116670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274318</xdr:colOff>
      <xdr:row>48</xdr:row>
      <xdr:rowOff>12699</xdr:rowOff>
    </xdr:from>
    <xdr:to>
      <xdr:col>1</xdr:col>
      <xdr:colOff>1010515</xdr:colOff>
      <xdr:row>54</xdr:row>
      <xdr:rowOff>16933</xdr:rowOff>
    </xdr:to>
    <xdr:pic>
      <xdr:nvPicPr>
        <xdr:cNvPr id="10" name="Obrázek 9">
          <a:extLst>
            <a:ext uri="{FF2B5EF4-FFF2-40B4-BE49-F238E27FC236}">
              <a16:creationId xmlns:a16="http://schemas.microsoft.com/office/drawing/2014/main" id="{36D9FEF8-E7E1-1443-7EC2-FBC3754CF753}"/>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43651" y="8801099"/>
          <a:ext cx="736197" cy="11218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298450</xdr:colOff>
      <xdr:row>1</xdr:row>
      <xdr:rowOff>102870</xdr:rowOff>
    </xdr:from>
    <xdr:to>
      <xdr:col>1</xdr:col>
      <xdr:colOff>1015999</xdr:colOff>
      <xdr:row>7</xdr:row>
      <xdr:rowOff>97575</xdr:rowOff>
    </xdr:to>
    <xdr:pic>
      <xdr:nvPicPr>
        <xdr:cNvPr id="11" name="Obrázek 10">
          <a:extLst>
            <a:ext uri="{FF2B5EF4-FFF2-40B4-BE49-F238E27FC236}">
              <a16:creationId xmlns:a16="http://schemas.microsoft.com/office/drawing/2014/main" id="{30B3C487-4270-628C-118F-60E16D752554}"/>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67783" y="331470"/>
          <a:ext cx="717549" cy="11123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264160</xdr:colOff>
      <xdr:row>12</xdr:row>
      <xdr:rowOff>41064</xdr:rowOff>
    </xdr:from>
    <xdr:to>
      <xdr:col>1</xdr:col>
      <xdr:colOff>1060450</xdr:colOff>
      <xdr:row>18</xdr:row>
      <xdr:rowOff>104564</xdr:rowOff>
    </xdr:to>
    <xdr:pic>
      <xdr:nvPicPr>
        <xdr:cNvPr id="12" name="Obrázek 11">
          <a:extLst>
            <a:ext uri="{FF2B5EF4-FFF2-40B4-BE49-F238E27FC236}">
              <a16:creationId xmlns:a16="http://schemas.microsoft.com/office/drawing/2014/main" id="{985C95BB-33E9-62A1-95A7-D7F7B612CC76}"/>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12327" y="2305897"/>
          <a:ext cx="796290" cy="11959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4.xml><?xml version="1.0" encoding="utf-8"?>
<xdr:wsDr xmlns:xdr="http://schemas.openxmlformats.org/drawingml/2006/spreadsheetDrawing" xmlns:a="http://schemas.openxmlformats.org/drawingml/2006/main">
  <xdr:oneCellAnchor>
    <xdr:from>
      <xdr:col>1</xdr:col>
      <xdr:colOff>308077</xdr:colOff>
      <xdr:row>25</xdr:row>
      <xdr:rowOff>169782</xdr:rowOff>
    </xdr:from>
    <xdr:ext cx="733324" cy="1125618"/>
    <xdr:pic>
      <xdr:nvPicPr>
        <xdr:cNvPr id="4" name="image93.jpg">
          <a:extLst>
            <a:ext uri="{FF2B5EF4-FFF2-40B4-BE49-F238E27FC236}">
              <a16:creationId xmlns:a16="http://schemas.microsoft.com/office/drawing/2014/main" id="{00000000-0008-0000-1700-000004000000}"/>
            </a:ext>
          </a:extLst>
        </xdr:cNvPr>
        <xdr:cNvPicPr preferRelativeResize="0"/>
      </xdr:nvPicPr>
      <xdr:blipFill>
        <a:blip xmlns:r="http://schemas.openxmlformats.org/officeDocument/2006/relationships" r:embed="rId1" cstate="print"/>
        <a:stretch>
          <a:fillRect/>
        </a:stretch>
      </xdr:blipFill>
      <xdr:spPr>
        <a:xfrm>
          <a:off x="477410" y="4767182"/>
          <a:ext cx="733324" cy="1125618"/>
        </a:xfrm>
        <a:prstGeom prst="rect">
          <a:avLst/>
        </a:prstGeom>
        <a:noFill/>
      </xdr:spPr>
    </xdr:pic>
    <xdr:clientData fLocksWithSheet="0"/>
  </xdr:oneCellAnchor>
  <xdr:twoCellAnchor editAs="oneCell">
    <xdr:from>
      <xdr:col>1</xdr:col>
      <xdr:colOff>252306</xdr:colOff>
      <xdr:row>1</xdr:row>
      <xdr:rowOff>176952</xdr:rowOff>
    </xdr:from>
    <xdr:to>
      <xdr:col>1</xdr:col>
      <xdr:colOff>1022773</xdr:colOff>
      <xdr:row>8</xdr:row>
      <xdr:rowOff>22013</xdr:rowOff>
    </xdr:to>
    <xdr:pic>
      <xdr:nvPicPr>
        <xdr:cNvPr id="6" name="Obrázek 5">
          <a:extLst>
            <a:ext uri="{FF2B5EF4-FFF2-40B4-BE49-F238E27FC236}">
              <a16:creationId xmlns:a16="http://schemas.microsoft.com/office/drawing/2014/main" id="{D5A3DE2B-B259-0262-C862-A2C5455EF5F8}"/>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21639" y="405552"/>
          <a:ext cx="770467" cy="114046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254312</xdr:colOff>
      <xdr:row>13</xdr:row>
      <xdr:rowOff>123554</xdr:rowOff>
    </xdr:from>
    <xdr:to>
      <xdr:col>1</xdr:col>
      <xdr:colOff>1069763</xdr:colOff>
      <xdr:row>20</xdr:row>
      <xdr:rowOff>49616</xdr:rowOff>
    </xdr:to>
    <xdr:pic>
      <xdr:nvPicPr>
        <xdr:cNvPr id="3" name="Obrázek 2">
          <a:extLst>
            <a:ext uri="{FF2B5EF4-FFF2-40B4-BE49-F238E27FC236}">
              <a16:creationId xmlns:a16="http://schemas.microsoft.com/office/drawing/2014/main" id="{79BF40EF-AD69-8D09-5FD2-2E4CC6644294}"/>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23645" y="2536554"/>
          <a:ext cx="815451" cy="12214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298873</xdr:colOff>
      <xdr:row>1</xdr:row>
      <xdr:rowOff>177377</xdr:rowOff>
    </xdr:from>
    <xdr:to>
      <xdr:col>1</xdr:col>
      <xdr:colOff>1046483</xdr:colOff>
      <xdr:row>7</xdr:row>
      <xdr:rowOff>20108</xdr:rowOff>
    </xdr:to>
    <xdr:pic>
      <xdr:nvPicPr>
        <xdr:cNvPr id="10" name="Obrázek 9">
          <a:extLst>
            <a:ext uri="{FF2B5EF4-FFF2-40B4-BE49-F238E27FC236}">
              <a16:creationId xmlns:a16="http://schemas.microsoft.com/office/drawing/2014/main" id="{41917A27-4C18-4AD9-ACAB-499B771D16D2}"/>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2821"/>
        <a:stretch/>
      </xdr:blipFill>
      <xdr:spPr bwMode="auto">
        <a:xfrm>
          <a:off x="457623" y="410210"/>
          <a:ext cx="743800" cy="9867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142239</xdr:colOff>
      <xdr:row>49</xdr:row>
      <xdr:rowOff>101176</xdr:rowOff>
    </xdr:from>
    <xdr:to>
      <xdr:col>1</xdr:col>
      <xdr:colOff>1200149</xdr:colOff>
      <xdr:row>58</xdr:row>
      <xdr:rowOff>116416</xdr:rowOff>
    </xdr:to>
    <xdr:pic>
      <xdr:nvPicPr>
        <xdr:cNvPr id="7" name="Obrázek 6">
          <a:extLst>
            <a:ext uri="{FF2B5EF4-FFF2-40B4-BE49-F238E27FC236}">
              <a16:creationId xmlns:a16="http://schemas.microsoft.com/office/drawing/2014/main" id="{9E50C0B5-29E5-6735-E425-562692F628E2}"/>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00989" y="9562676"/>
          <a:ext cx="1071245" cy="16344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195581</xdr:colOff>
      <xdr:row>23</xdr:row>
      <xdr:rowOff>130386</xdr:rowOff>
    </xdr:from>
    <xdr:to>
      <xdr:col>1</xdr:col>
      <xdr:colOff>1050125</xdr:colOff>
      <xdr:row>29</xdr:row>
      <xdr:rowOff>74084</xdr:rowOff>
    </xdr:to>
    <xdr:pic>
      <xdr:nvPicPr>
        <xdr:cNvPr id="6" name="Obrázek 5">
          <a:extLst>
            <a:ext uri="{FF2B5EF4-FFF2-40B4-BE49-F238E27FC236}">
              <a16:creationId xmlns:a16="http://schemas.microsoft.com/office/drawing/2014/main" id="{AA687C58-FABB-7928-44AD-A4F1377E4C57}"/>
            </a:ext>
          </a:extLst>
        </xdr:cNvPr>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t="22424"/>
        <a:stretch/>
      </xdr:blipFill>
      <xdr:spPr bwMode="auto">
        <a:xfrm>
          <a:off x="354331" y="4861136"/>
          <a:ext cx="865974" cy="10761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305645</xdr:colOff>
      <xdr:row>13</xdr:row>
      <xdr:rowOff>29904</xdr:rowOff>
    </xdr:from>
    <xdr:to>
      <xdr:col>1</xdr:col>
      <xdr:colOff>1043940</xdr:colOff>
      <xdr:row>18</xdr:row>
      <xdr:rowOff>2785</xdr:rowOff>
    </xdr:to>
    <xdr:pic>
      <xdr:nvPicPr>
        <xdr:cNvPr id="8" name="Obrázek 7">
          <a:extLst>
            <a:ext uri="{FF2B5EF4-FFF2-40B4-BE49-F238E27FC236}">
              <a16:creationId xmlns:a16="http://schemas.microsoft.com/office/drawing/2014/main" id="{C198349F-EABC-A681-86BA-66A94D29397C}"/>
            </a:ext>
          </a:extLst>
        </xdr:cNvPr>
        <xdr:cNvPicPr>
          <a:picLocks noChangeAspect="1" noChangeArrowheads="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t="23776"/>
        <a:stretch/>
      </xdr:blipFill>
      <xdr:spPr bwMode="auto">
        <a:xfrm>
          <a:off x="464395" y="2495821"/>
          <a:ext cx="742105" cy="97829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117687</xdr:colOff>
      <xdr:row>35</xdr:row>
      <xdr:rowOff>21166</xdr:rowOff>
    </xdr:from>
    <xdr:to>
      <xdr:col>1</xdr:col>
      <xdr:colOff>1164238</xdr:colOff>
      <xdr:row>44</xdr:row>
      <xdr:rowOff>19895</xdr:rowOff>
    </xdr:to>
    <xdr:pic>
      <xdr:nvPicPr>
        <xdr:cNvPr id="2" name="Obrázek 1">
          <a:extLst>
            <a:ext uri="{FF2B5EF4-FFF2-40B4-BE49-F238E27FC236}">
              <a16:creationId xmlns:a16="http://schemas.microsoft.com/office/drawing/2014/main" id="{F03F8BC9-FF08-76C3-BDAA-A79E6DDF1F53}"/>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261620" y="6879166"/>
          <a:ext cx="1056076" cy="15874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231140</xdr:colOff>
      <xdr:row>16</xdr:row>
      <xdr:rowOff>38099</xdr:rowOff>
    </xdr:from>
    <xdr:to>
      <xdr:col>1</xdr:col>
      <xdr:colOff>1143000</xdr:colOff>
      <xdr:row>23</xdr:row>
      <xdr:rowOff>132482</xdr:rowOff>
    </xdr:to>
    <xdr:pic>
      <xdr:nvPicPr>
        <xdr:cNvPr id="4" name="Obrázek 3">
          <a:extLst>
            <a:ext uri="{FF2B5EF4-FFF2-40B4-BE49-F238E27FC236}">
              <a16:creationId xmlns:a16="http://schemas.microsoft.com/office/drawing/2014/main" id="{0787B6A7-88B0-096B-1CFC-D9DA00D4E59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00473" y="2933699"/>
          <a:ext cx="911860" cy="14031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263313</xdr:colOff>
      <xdr:row>29</xdr:row>
      <xdr:rowOff>128693</xdr:rowOff>
    </xdr:from>
    <xdr:to>
      <xdr:col>1</xdr:col>
      <xdr:colOff>1159933</xdr:colOff>
      <xdr:row>37</xdr:row>
      <xdr:rowOff>3625</xdr:rowOff>
    </xdr:to>
    <xdr:pic>
      <xdr:nvPicPr>
        <xdr:cNvPr id="9" name="Obrázek 8">
          <a:extLst>
            <a:ext uri="{FF2B5EF4-FFF2-40B4-BE49-F238E27FC236}">
              <a16:creationId xmlns:a16="http://schemas.microsoft.com/office/drawing/2014/main" id="{C3E2A360-6CFE-E26F-CA1F-D9952E2459B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7246" y="5428826"/>
          <a:ext cx="896620" cy="13635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183842</xdr:colOff>
      <xdr:row>2</xdr:row>
      <xdr:rowOff>38946</xdr:rowOff>
    </xdr:from>
    <xdr:to>
      <xdr:col>1</xdr:col>
      <xdr:colOff>1160569</xdr:colOff>
      <xdr:row>9</xdr:row>
      <xdr:rowOff>34971</xdr:rowOff>
    </xdr:to>
    <xdr:pic>
      <xdr:nvPicPr>
        <xdr:cNvPr id="5" name="Obrázek 4">
          <a:extLst>
            <a:ext uri="{FF2B5EF4-FFF2-40B4-BE49-F238E27FC236}">
              <a16:creationId xmlns:a16="http://schemas.microsoft.com/office/drawing/2014/main" id="{64060990-BB39-4DB7-B727-C7C9DCF660F6}"/>
            </a:ext>
          </a:extLst>
        </xdr:cNvPr>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t="13620"/>
        <a:stretch/>
      </xdr:blipFill>
      <xdr:spPr bwMode="auto">
        <a:xfrm>
          <a:off x="353175" y="445346"/>
          <a:ext cx="990062" cy="129354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7.xml><?xml version="1.0" encoding="utf-8"?>
<xdr:wsDr xmlns:xdr="http://schemas.openxmlformats.org/drawingml/2006/spreadsheetDrawing" xmlns:a="http://schemas.openxmlformats.org/drawingml/2006/main">
  <xdr:oneCellAnchor>
    <xdr:from>
      <xdr:col>1</xdr:col>
      <xdr:colOff>218228</xdr:colOff>
      <xdr:row>17</xdr:row>
      <xdr:rowOff>54399</xdr:rowOff>
    </xdr:from>
    <xdr:ext cx="865505" cy="1198668"/>
    <xdr:pic>
      <xdr:nvPicPr>
        <xdr:cNvPr id="3" name="image114.jpg">
          <a:extLst>
            <a:ext uri="{FF2B5EF4-FFF2-40B4-BE49-F238E27FC236}">
              <a16:creationId xmlns:a16="http://schemas.microsoft.com/office/drawing/2014/main" id="{00000000-0008-0000-1C00-000003000000}"/>
            </a:ext>
          </a:extLst>
        </xdr:cNvPr>
        <xdr:cNvPicPr preferRelativeResize="0"/>
      </xdr:nvPicPr>
      <xdr:blipFill>
        <a:blip xmlns:r="http://schemas.openxmlformats.org/officeDocument/2006/relationships" r:embed="rId1" cstate="print"/>
        <a:stretch>
          <a:fillRect/>
        </a:stretch>
      </xdr:blipFill>
      <xdr:spPr>
        <a:xfrm>
          <a:off x="387561" y="3178599"/>
          <a:ext cx="865505" cy="1198668"/>
        </a:xfrm>
        <a:prstGeom prst="rect">
          <a:avLst/>
        </a:prstGeom>
        <a:noFill/>
      </xdr:spPr>
    </xdr:pic>
    <xdr:clientData fLocksWithSheet="0"/>
  </xdr:oneCellAnchor>
  <xdr:oneCellAnchor>
    <xdr:from>
      <xdr:col>1</xdr:col>
      <xdr:colOff>158326</xdr:colOff>
      <xdr:row>41</xdr:row>
      <xdr:rowOff>67733</xdr:rowOff>
    </xdr:from>
    <xdr:ext cx="1036320" cy="1226820"/>
    <xdr:pic>
      <xdr:nvPicPr>
        <xdr:cNvPr id="5" name="image113.jpg">
          <a:extLst>
            <a:ext uri="{FF2B5EF4-FFF2-40B4-BE49-F238E27FC236}">
              <a16:creationId xmlns:a16="http://schemas.microsoft.com/office/drawing/2014/main" id="{00000000-0008-0000-1C00-000005000000}"/>
            </a:ext>
          </a:extLst>
        </xdr:cNvPr>
        <xdr:cNvPicPr preferRelativeResize="0"/>
      </xdr:nvPicPr>
      <xdr:blipFill>
        <a:blip xmlns:r="http://schemas.openxmlformats.org/officeDocument/2006/relationships" r:embed="rId2" cstate="print"/>
        <a:stretch>
          <a:fillRect/>
        </a:stretch>
      </xdr:blipFill>
      <xdr:spPr>
        <a:xfrm>
          <a:off x="327659" y="7459133"/>
          <a:ext cx="1036320" cy="1226820"/>
        </a:xfrm>
        <a:prstGeom prst="rect">
          <a:avLst/>
        </a:prstGeom>
        <a:noFill/>
      </xdr:spPr>
    </xdr:pic>
    <xdr:clientData fLocksWithSheet="0"/>
  </xdr:oneCellAnchor>
  <xdr:twoCellAnchor editAs="oneCell">
    <xdr:from>
      <xdr:col>1</xdr:col>
      <xdr:colOff>155576</xdr:colOff>
      <xdr:row>29</xdr:row>
      <xdr:rowOff>69904</xdr:rowOff>
    </xdr:from>
    <xdr:to>
      <xdr:col>1</xdr:col>
      <xdr:colOff>1121834</xdr:colOff>
      <xdr:row>35</xdr:row>
      <xdr:rowOff>125041</xdr:rowOff>
    </xdr:to>
    <xdr:pic>
      <xdr:nvPicPr>
        <xdr:cNvPr id="8" name="Obrázek 7">
          <a:extLst>
            <a:ext uri="{FF2B5EF4-FFF2-40B4-BE49-F238E27FC236}">
              <a16:creationId xmlns:a16="http://schemas.microsoft.com/office/drawing/2014/main" id="{3E986944-8240-F423-B584-9D2C9079B7C5}"/>
            </a:ext>
          </a:extLst>
        </xdr:cNvPr>
        <xdr:cNvPicPr>
          <a:picLocks noChangeAspect="1"/>
        </xdr:cNvPicPr>
      </xdr:nvPicPr>
      <xdr:blipFill rotWithShape="1">
        <a:blip xmlns:r="http://schemas.openxmlformats.org/officeDocument/2006/relationships" r:embed="rId3" cstate="print"/>
        <a:srcRect t="19963" b="5184"/>
        <a:stretch/>
      </xdr:blipFill>
      <xdr:spPr>
        <a:xfrm>
          <a:off x="303743" y="5393321"/>
          <a:ext cx="966258" cy="1134637"/>
        </a:xfrm>
        <a:prstGeom prst="rect">
          <a:avLst/>
        </a:prstGeom>
      </xdr:spPr>
    </xdr:pic>
    <xdr:clientData/>
  </xdr:twoCellAnchor>
  <xdr:twoCellAnchor editAs="oneCell">
    <xdr:from>
      <xdr:col>1</xdr:col>
      <xdr:colOff>237067</xdr:colOff>
      <xdr:row>2</xdr:row>
      <xdr:rowOff>133593</xdr:rowOff>
    </xdr:from>
    <xdr:to>
      <xdr:col>1</xdr:col>
      <xdr:colOff>1085638</xdr:colOff>
      <xdr:row>10</xdr:row>
      <xdr:rowOff>45720</xdr:rowOff>
    </xdr:to>
    <xdr:pic>
      <xdr:nvPicPr>
        <xdr:cNvPr id="4" name="Obrázek 3" descr="Image 12 of 15">
          <a:extLst>
            <a:ext uri="{FF2B5EF4-FFF2-40B4-BE49-F238E27FC236}">
              <a16:creationId xmlns:a16="http://schemas.microsoft.com/office/drawing/2014/main" id="{8843BD97-820D-CB77-1A02-BB2A2BA04905}"/>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6400" y="539993"/>
          <a:ext cx="848571" cy="13345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8.xml><?xml version="1.0" encoding="utf-8"?>
<xdr:wsDr xmlns:xdr="http://schemas.openxmlformats.org/drawingml/2006/spreadsheetDrawing" xmlns:a="http://schemas.openxmlformats.org/drawingml/2006/main">
  <xdr:oneCellAnchor>
    <xdr:from>
      <xdr:col>1</xdr:col>
      <xdr:colOff>176953</xdr:colOff>
      <xdr:row>15</xdr:row>
      <xdr:rowOff>22649</xdr:rowOff>
    </xdr:from>
    <xdr:ext cx="990600" cy="1213485"/>
    <xdr:pic>
      <xdr:nvPicPr>
        <xdr:cNvPr id="2" name="image116.jpg">
          <a:extLst>
            <a:ext uri="{FF2B5EF4-FFF2-40B4-BE49-F238E27FC236}">
              <a16:creationId xmlns:a16="http://schemas.microsoft.com/office/drawing/2014/main" id="{00000000-0008-0000-1D00-000002000000}"/>
            </a:ext>
          </a:extLst>
        </xdr:cNvPr>
        <xdr:cNvPicPr preferRelativeResize="0"/>
      </xdr:nvPicPr>
      <xdr:blipFill>
        <a:blip xmlns:r="http://schemas.openxmlformats.org/officeDocument/2006/relationships" r:embed="rId1" cstate="print"/>
        <a:stretch>
          <a:fillRect/>
        </a:stretch>
      </xdr:blipFill>
      <xdr:spPr>
        <a:xfrm>
          <a:off x="346286" y="2842049"/>
          <a:ext cx="990600" cy="1213485"/>
        </a:xfrm>
        <a:prstGeom prst="rect">
          <a:avLst/>
        </a:prstGeom>
        <a:noFill/>
      </xdr:spPr>
    </xdr:pic>
    <xdr:clientData fLocksWithSheet="0"/>
  </xdr:oneCellAnchor>
  <xdr:oneCellAnchor>
    <xdr:from>
      <xdr:col>1</xdr:col>
      <xdr:colOff>150071</xdr:colOff>
      <xdr:row>41</xdr:row>
      <xdr:rowOff>46779</xdr:rowOff>
    </xdr:from>
    <xdr:ext cx="998220" cy="1183004"/>
    <xdr:pic>
      <xdr:nvPicPr>
        <xdr:cNvPr id="5" name="image118.jpg">
          <a:extLst>
            <a:ext uri="{FF2B5EF4-FFF2-40B4-BE49-F238E27FC236}">
              <a16:creationId xmlns:a16="http://schemas.microsoft.com/office/drawing/2014/main" id="{00000000-0008-0000-1D00-000005000000}"/>
            </a:ext>
          </a:extLst>
        </xdr:cNvPr>
        <xdr:cNvPicPr preferRelativeResize="0"/>
      </xdr:nvPicPr>
      <xdr:blipFill>
        <a:blip xmlns:r="http://schemas.openxmlformats.org/officeDocument/2006/relationships" r:embed="rId2" cstate="print"/>
        <a:stretch>
          <a:fillRect/>
        </a:stretch>
      </xdr:blipFill>
      <xdr:spPr>
        <a:xfrm>
          <a:off x="319404" y="7641379"/>
          <a:ext cx="998220" cy="1183004"/>
        </a:xfrm>
        <a:prstGeom prst="rect">
          <a:avLst/>
        </a:prstGeom>
        <a:noFill/>
      </xdr:spPr>
    </xdr:pic>
    <xdr:clientData fLocksWithSheet="0"/>
  </xdr:oneCellAnchor>
  <xdr:twoCellAnchor editAs="oneCell">
    <xdr:from>
      <xdr:col>1</xdr:col>
      <xdr:colOff>204047</xdr:colOff>
      <xdr:row>29</xdr:row>
      <xdr:rowOff>35560</xdr:rowOff>
    </xdr:from>
    <xdr:to>
      <xdr:col>1</xdr:col>
      <xdr:colOff>1141307</xdr:colOff>
      <xdr:row>34</xdr:row>
      <xdr:rowOff>135890</xdr:rowOff>
    </xdr:to>
    <xdr:pic>
      <xdr:nvPicPr>
        <xdr:cNvPr id="28673" name="image123.png">
          <a:extLst>
            <a:ext uri="{FF2B5EF4-FFF2-40B4-BE49-F238E27FC236}">
              <a16:creationId xmlns:a16="http://schemas.microsoft.com/office/drawing/2014/main" id="{FF719373-5F76-D728-2E07-29992EBEB92F}"/>
            </a:ext>
          </a:extLst>
        </xdr:cNvPr>
        <xdr:cNvPicPr>
          <a:picLocks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73380" y="5445760"/>
          <a:ext cx="937260" cy="104013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1</xdr:col>
      <xdr:colOff>229447</xdr:colOff>
      <xdr:row>1</xdr:row>
      <xdr:rowOff>161714</xdr:rowOff>
    </xdr:from>
    <xdr:to>
      <xdr:col>1</xdr:col>
      <xdr:colOff>1066801</xdr:colOff>
      <xdr:row>7</xdr:row>
      <xdr:rowOff>115664</xdr:rowOff>
    </xdr:to>
    <xdr:pic>
      <xdr:nvPicPr>
        <xdr:cNvPr id="4" name="Picture 3">
          <a:extLst>
            <a:ext uri="{FF2B5EF4-FFF2-40B4-BE49-F238E27FC236}">
              <a16:creationId xmlns:a16="http://schemas.microsoft.com/office/drawing/2014/main" id="{D5FB9F67-0CBB-12CE-DDC9-4A58B26BDA56}"/>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98780" y="390314"/>
          <a:ext cx="837354" cy="107155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oneCellAnchor>
    <xdr:from>
      <xdr:col>1</xdr:col>
      <xdr:colOff>300356</xdr:colOff>
      <xdr:row>27</xdr:row>
      <xdr:rowOff>42333</xdr:rowOff>
    </xdr:from>
    <xdr:ext cx="690244" cy="889001"/>
    <xdr:pic>
      <xdr:nvPicPr>
        <xdr:cNvPr id="2" name="image117.jpg">
          <a:extLst>
            <a:ext uri="{FF2B5EF4-FFF2-40B4-BE49-F238E27FC236}">
              <a16:creationId xmlns:a16="http://schemas.microsoft.com/office/drawing/2014/main" id="{00000000-0008-0000-1E00-000002000000}"/>
            </a:ext>
          </a:extLst>
        </xdr:cNvPr>
        <xdr:cNvPicPr preferRelativeResize="0"/>
      </xdr:nvPicPr>
      <xdr:blipFill>
        <a:blip xmlns:r="http://schemas.openxmlformats.org/officeDocument/2006/relationships" r:embed="rId1" cstate="print"/>
        <a:stretch>
          <a:fillRect/>
        </a:stretch>
      </xdr:blipFill>
      <xdr:spPr>
        <a:xfrm>
          <a:off x="469689" y="4995333"/>
          <a:ext cx="690244" cy="889001"/>
        </a:xfrm>
        <a:prstGeom prst="rect">
          <a:avLst/>
        </a:prstGeom>
        <a:noFill/>
      </xdr:spPr>
    </xdr:pic>
    <xdr:clientData fLocksWithSheet="0"/>
  </xdr:oneCellAnchor>
  <xdr:oneCellAnchor>
    <xdr:from>
      <xdr:col>1</xdr:col>
      <xdr:colOff>161925</xdr:colOff>
      <xdr:row>1</xdr:row>
      <xdr:rowOff>76200</xdr:rowOff>
    </xdr:from>
    <xdr:ext cx="988695" cy="1158240"/>
    <xdr:pic>
      <xdr:nvPicPr>
        <xdr:cNvPr id="3" name="image120.jpg">
          <a:extLst>
            <a:ext uri="{FF2B5EF4-FFF2-40B4-BE49-F238E27FC236}">
              <a16:creationId xmlns:a16="http://schemas.microsoft.com/office/drawing/2014/main" id="{00000000-0008-0000-1E00-000003000000}"/>
            </a:ext>
          </a:extLst>
        </xdr:cNvPr>
        <xdr:cNvPicPr preferRelativeResize="0"/>
      </xdr:nvPicPr>
      <xdr:blipFill rotWithShape="1">
        <a:blip xmlns:r="http://schemas.openxmlformats.org/officeDocument/2006/relationships" r:embed="rId2" cstate="print"/>
        <a:srcRect t="26655" b="9611"/>
        <a:stretch/>
      </xdr:blipFill>
      <xdr:spPr>
        <a:xfrm>
          <a:off x="304800" y="304800"/>
          <a:ext cx="988695" cy="1158240"/>
        </a:xfrm>
        <a:prstGeom prst="rect">
          <a:avLst/>
        </a:prstGeom>
        <a:noFill/>
      </xdr:spPr>
    </xdr:pic>
    <xdr:clientData fLocksWithSheet="0"/>
  </xdr:oneCellAnchor>
  <xdr:oneCellAnchor>
    <xdr:from>
      <xdr:col>1</xdr:col>
      <xdr:colOff>161290</xdr:colOff>
      <xdr:row>13</xdr:row>
      <xdr:rowOff>101601</xdr:rowOff>
    </xdr:from>
    <xdr:ext cx="1017270" cy="1181100"/>
    <xdr:pic>
      <xdr:nvPicPr>
        <xdr:cNvPr id="4" name="image122.jpg">
          <a:extLst>
            <a:ext uri="{FF2B5EF4-FFF2-40B4-BE49-F238E27FC236}">
              <a16:creationId xmlns:a16="http://schemas.microsoft.com/office/drawing/2014/main" id="{00000000-0008-0000-1E00-000004000000}"/>
            </a:ext>
          </a:extLst>
        </xdr:cNvPr>
        <xdr:cNvPicPr preferRelativeResize="0"/>
      </xdr:nvPicPr>
      <xdr:blipFill rotWithShape="1">
        <a:blip xmlns:r="http://schemas.openxmlformats.org/officeDocument/2006/relationships" r:embed="rId3" cstate="print"/>
        <a:srcRect t="18771"/>
        <a:stretch/>
      </xdr:blipFill>
      <xdr:spPr>
        <a:xfrm>
          <a:off x="305223" y="2455334"/>
          <a:ext cx="1017270" cy="1181100"/>
        </a:xfrm>
        <a:prstGeom prst="rect">
          <a:avLst/>
        </a:prstGeom>
        <a:noFill/>
      </xdr:spPr>
    </xdr:pic>
    <xdr:clientData fLocksWithSheet="0"/>
  </xdr:oneCellAnchor>
  <xdr:oneCellAnchor>
    <xdr:from>
      <xdr:col>1</xdr:col>
      <xdr:colOff>290831</xdr:colOff>
      <xdr:row>38</xdr:row>
      <xdr:rowOff>135257</xdr:rowOff>
    </xdr:from>
    <xdr:ext cx="716704" cy="1219410"/>
    <xdr:pic>
      <xdr:nvPicPr>
        <xdr:cNvPr id="5" name="image121.jpg">
          <a:extLst>
            <a:ext uri="{FF2B5EF4-FFF2-40B4-BE49-F238E27FC236}">
              <a16:creationId xmlns:a16="http://schemas.microsoft.com/office/drawing/2014/main" id="{00000000-0008-0000-1E00-000005000000}"/>
            </a:ext>
          </a:extLst>
        </xdr:cNvPr>
        <xdr:cNvPicPr preferRelativeResize="0"/>
      </xdr:nvPicPr>
      <xdr:blipFill>
        <a:blip xmlns:r="http://schemas.openxmlformats.org/officeDocument/2006/relationships" r:embed="rId4" cstate="print"/>
        <a:stretch>
          <a:fillRect/>
        </a:stretch>
      </xdr:blipFill>
      <xdr:spPr>
        <a:xfrm>
          <a:off x="460164" y="7044057"/>
          <a:ext cx="716704" cy="1219410"/>
        </a:xfrm>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twoCellAnchor editAs="oneCell">
    <xdr:from>
      <xdr:col>0</xdr:col>
      <xdr:colOff>486833</xdr:colOff>
      <xdr:row>43</xdr:row>
      <xdr:rowOff>179916</xdr:rowOff>
    </xdr:from>
    <xdr:to>
      <xdr:col>6</xdr:col>
      <xdr:colOff>229668</xdr:colOff>
      <xdr:row>51</xdr:row>
      <xdr:rowOff>37463</xdr:rowOff>
    </xdr:to>
    <xdr:pic>
      <xdr:nvPicPr>
        <xdr:cNvPr id="3" name="Obrázek 2">
          <a:extLst>
            <a:ext uri="{FF2B5EF4-FFF2-40B4-BE49-F238E27FC236}">
              <a16:creationId xmlns:a16="http://schemas.microsoft.com/office/drawing/2014/main" id="{6D9FC3AA-5963-6E6D-83EF-389296EE6CC1}"/>
            </a:ext>
          </a:extLst>
        </xdr:cNvPr>
        <xdr:cNvPicPr>
          <a:picLocks noChangeAspect="1"/>
        </xdr:cNvPicPr>
      </xdr:nvPicPr>
      <xdr:blipFill>
        <a:blip xmlns:r="http://schemas.openxmlformats.org/officeDocument/2006/relationships" r:embed="rId1"/>
        <a:stretch>
          <a:fillRect/>
        </a:stretch>
      </xdr:blipFill>
      <xdr:spPr>
        <a:xfrm>
          <a:off x="486833" y="10699749"/>
          <a:ext cx="7913168" cy="1677881"/>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oneCellAnchor>
    <xdr:from>
      <xdr:col>1</xdr:col>
      <xdr:colOff>165947</xdr:colOff>
      <xdr:row>13</xdr:row>
      <xdr:rowOff>0</xdr:rowOff>
    </xdr:from>
    <xdr:ext cx="952500" cy="1257300"/>
    <xdr:pic>
      <xdr:nvPicPr>
        <xdr:cNvPr id="2" name="image126.jpg">
          <a:extLst>
            <a:ext uri="{FF2B5EF4-FFF2-40B4-BE49-F238E27FC236}">
              <a16:creationId xmlns:a16="http://schemas.microsoft.com/office/drawing/2014/main" id="{00000000-0008-0000-1F00-000002000000}"/>
            </a:ext>
          </a:extLst>
        </xdr:cNvPr>
        <xdr:cNvPicPr preferRelativeResize="0"/>
      </xdr:nvPicPr>
      <xdr:blipFill rotWithShape="1">
        <a:blip xmlns:r="http://schemas.openxmlformats.org/officeDocument/2006/relationships" r:embed="rId1" cstate="print"/>
        <a:srcRect t="25568"/>
        <a:stretch/>
      </xdr:blipFill>
      <xdr:spPr>
        <a:xfrm>
          <a:off x="335280" y="2417233"/>
          <a:ext cx="952500" cy="1257300"/>
        </a:xfrm>
        <a:prstGeom prst="rect">
          <a:avLst/>
        </a:prstGeom>
        <a:noFill/>
      </xdr:spPr>
    </xdr:pic>
    <xdr:clientData fLocksWithSheet="0"/>
  </xdr:oneCellAnchor>
  <xdr:oneCellAnchor>
    <xdr:from>
      <xdr:col>1</xdr:col>
      <xdr:colOff>136525</xdr:colOff>
      <xdr:row>25</xdr:row>
      <xdr:rowOff>0</xdr:rowOff>
    </xdr:from>
    <xdr:ext cx="1042035" cy="1150620"/>
    <xdr:pic>
      <xdr:nvPicPr>
        <xdr:cNvPr id="3" name="image125.jpg">
          <a:extLst>
            <a:ext uri="{FF2B5EF4-FFF2-40B4-BE49-F238E27FC236}">
              <a16:creationId xmlns:a16="http://schemas.microsoft.com/office/drawing/2014/main" id="{00000000-0008-0000-1F00-000003000000}"/>
            </a:ext>
          </a:extLst>
        </xdr:cNvPr>
        <xdr:cNvPicPr preferRelativeResize="0"/>
      </xdr:nvPicPr>
      <xdr:blipFill rotWithShape="1">
        <a:blip xmlns:r="http://schemas.openxmlformats.org/officeDocument/2006/relationships" r:embed="rId2" cstate="print"/>
        <a:srcRect t="23636"/>
        <a:stretch/>
      </xdr:blipFill>
      <xdr:spPr>
        <a:xfrm>
          <a:off x="305858" y="4864100"/>
          <a:ext cx="1042035" cy="1150620"/>
        </a:xfrm>
        <a:prstGeom prst="rect">
          <a:avLst/>
        </a:prstGeom>
        <a:noFill/>
      </xdr:spPr>
    </xdr:pic>
    <xdr:clientData fLocksWithSheet="0"/>
  </xdr:oneCellAnchor>
  <xdr:oneCellAnchor>
    <xdr:from>
      <xdr:col>1</xdr:col>
      <xdr:colOff>177377</xdr:colOff>
      <xdr:row>36</xdr:row>
      <xdr:rowOff>164254</xdr:rowOff>
    </xdr:from>
    <xdr:ext cx="956310" cy="1303020"/>
    <xdr:pic>
      <xdr:nvPicPr>
        <xdr:cNvPr id="4" name="image124.jpg">
          <a:extLst>
            <a:ext uri="{FF2B5EF4-FFF2-40B4-BE49-F238E27FC236}">
              <a16:creationId xmlns:a16="http://schemas.microsoft.com/office/drawing/2014/main" id="{00000000-0008-0000-1F00-000004000000}"/>
            </a:ext>
          </a:extLst>
        </xdr:cNvPr>
        <xdr:cNvPicPr preferRelativeResize="0"/>
      </xdr:nvPicPr>
      <xdr:blipFill rotWithShape="1">
        <a:blip xmlns:r="http://schemas.openxmlformats.org/officeDocument/2006/relationships" r:embed="rId3" cstate="print"/>
        <a:srcRect t="17478"/>
        <a:stretch/>
      </xdr:blipFill>
      <xdr:spPr>
        <a:xfrm>
          <a:off x="346710" y="7225454"/>
          <a:ext cx="956310" cy="1303020"/>
        </a:xfrm>
        <a:prstGeom prst="rect">
          <a:avLst/>
        </a:prstGeom>
        <a:noFill/>
      </xdr:spPr>
    </xdr:pic>
    <xdr:clientData fLocksWithSheet="0"/>
  </xdr:oneCellAnchor>
  <xdr:oneCellAnchor>
    <xdr:from>
      <xdr:col>1</xdr:col>
      <xdr:colOff>285750</xdr:colOff>
      <xdr:row>2</xdr:row>
      <xdr:rowOff>62865</xdr:rowOff>
    </xdr:from>
    <xdr:ext cx="750570" cy="920115"/>
    <xdr:pic>
      <xdr:nvPicPr>
        <xdr:cNvPr id="5" name="image127.jpg">
          <a:extLst>
            <a:ext uri="{FF2B5EF4-FFF2-40B4-BE49-F238E27FC236}">
              <a16:creationId xmlns:a16="http://schemas.microsoft.com/office/drawing/2014/main" id="{00000000-0008-0000-1F00-000005000000}"/>
            </a:ext>
          </a:extLst>
        </xdr:cNvPr>
        <xdr:cNvPicPr preferRelativeResize="0"/>
      </xdr:nvPicPr>
      <xdr:blipFill>
        <a:blip xmlns:r="http://schemas.openxmlformats.org/officeDocument/2006/relationships" r:embed="rId4" cstate="print"/>
        <a:stretch>
          <a:fillRect/>
        </a:stretch>
      </xdr:blipFill>
      <xdr:spPr>
        <a:xfrm>
          <a:off x="430530" y="451485"/>
          <a:ext cx="750570" cy="920115"/>
        </a:xfrm>
        <a:prstGeom prst="rect">
          <a:avLst/>
        </a:prstGeom>
        <a:noFill/>
      </xdr:spPr>
    </xdr:pic>
    <xdr:clientData fLocksWithSheet="0"/>
  </xdr:oneCellAnchor>
</xdr:wsDr>
</file>

<file path=xl/drawings/drawing21.xml><?xml version="1.0" encoding="utf-8"?>
<xdr:wsDr xmlns:xdr="http://schemas.openxmlformats.org/drawingml/2006/spreadsheetDrawing" xmlns:a="http://schemas.openxmlformats.org/drawingml/2006/main">
  <xdr:oneCellAnchor>
    <xdr:from>
      <xdr:col>1</xdr:col>
      <xdr:colOff>146685</xdr:colOff>
      <xdr:row>38</xdr:row>
      <xdr:rowOff>0</xdr:rowOff>
    </xdr:from>
    <xdr:ext cx="1047750" cy="1190625"/>
    <xdr:pic>
      <xdr:nvPicPr>
        <xdr:cNvPr id="2" name="image129.jpg">
          <a:extLst>
            <a:ext uri="{FF2B5EF4-FFF2-40B4-BE49-F238E27FC236}">
              <a16:creationId xmlns:a16="http://schemas.microsoft.com/office/drawing/2014/main" id="{00000000-0008-0000-2000-000002000000}"/>
            </a:ext>
          </a:extLst>
        </xdr:cNvPr>
        <xdr:cNvPicPr preferRelativeResize="0"/>
      </xdr:nvPicPr>
      <xdr:blipFill>
        <a:blip xmlns:r="http://schemas.openxmlformats.org/officeDocument/2006/relationships" r:embed="rId1" cstate="print"/>
        <a:stretch>
          <a:fillRect/>
        </a:stretch>
      </xdr:blipFill>
      <xdr:spPr>
        <a:xfrm>
          <a:off x="314325" y="7667625"/>
          <a:ext cx="1047750" cy="1190625"/>
        </a:xfrm>
        <a:prstGeom prst="rect">
          <a:avLst/>
        </a:prstGeom>
        <a:noFill/>
      </xdr:spPr>
    </xdr:pic>
    <xdr:clientData fLocksWithSheet="0"/>
  </xdr:oneCellAnchor>
  <xdr:oneCellAnchor>
    <xdr:from>
      <xdr:col>1</xdr:col>
      <xdr:colOff>211455</xdr:colOff>
      <xdr:row>2</xdr:row>
      <xdr:rowOff>0</xdr:rowOff>
    </xdr:from>
    <xdr:ext cx="908685" cy="1257300"/>
    <xdr:pic>
      <xdr:nvPicPr>
        <xdr:cNvPr id="3" name="image128.jpg">
          <a:extLst>
            <a:ext uri="{FF2B5EF4-FFF2-40B4-BE49-F238E27FC236}">
              <a16:creationId xmlns:a16="http://schemas.microsoft.com/office/drawing/2014/main" id="{00000000-0008-0000-2000-000003000000}"/>
            </a:ext>
          </a:extLst>
        </xdr:cNvPr>
        <xdr:cNvPicPr preferRelativeResize="0"/>
      </xdr:nvPicPr>
      <xdr:blipFill rotWithShape="1">
        <a:blip xmlns:r="http://schemas.openxmlformats.org/officeDocument/2006/relationships" r:embed="rId2" cstate="print"/>
        <a:srcRect t="20666"/>
        <a:stretch/>
      </xdr:blipFill>
      <xdr:spPr>
        <a:xfrm>
          <a:off x="379095" y="419100"/>
          <a:ext cx="908685" cy="1257300"/>
        </a:xfrm>
        <a:prstGeom prst="rect">
          <a:avLst/>
        </a:prstGeom>
        <a:noFill/>
      </xdr:spPr>
    </xdr:pic>
    <xdr:clientData fLocksWithSheet="0"/>
  </xdr:oneCellAnchor>
  <xdr:oneCellAnchor>
    <xdr:from>
      <xdr:col>1</xdr:col>
      <xdr:colOff>123825</xdr:colOff>
      <xdr:row>14</xdr:row>
      <xdr:rowOff>0</xdr:rowOff>
    </xdr:from>
    <xdr:ext cx="1110615" cy="1251585"/>
    <xdr:pic>
      <xdr:nvPicPr>
        <xdr:cNvPr id="4" name="image130.jpg">
          <a:extLst>
            <a:ext uri="{FF2B5EF4-FFF2-40B4-BE49-F238E27FC236}">
              <a16:creationId xmlns:a16="http://schemas.microsoft.com/office/drawing/2014/main" id="{00000000-0008-0000-2000-000004000000}"/>
            </a:ext>
          </a:extLst>
        </xdr:cNvPr>
        <xdr:cNvPicPr preferRelativeResize="0"/>
      </xdr:nvPicPr>
      <xdr:blipFill>
        <a:blip xmlns:r="http://schemas.openxmlformats.org/officeDocument/2006/relationships" r:embed="rId3" cstate="print"/>
        <a:stretch>
          <a:fillRect/>
        </a:stretch>
      </xdr:blipFill>
      <xdr:spPr>
        <a:xfrm>
          <a:off x="291465" y="2855595"/>
          <a:ext cx="1110615" cy="1251585"/>
        </a:xfrm>
        <a:prstGeom prst="rect">
          <a:avLst/>
        </a:prstGeom>
        <a:noFill/>
      </xdr:spPr>
    </xdr:pic>
    <xdr:clientData fLocksWithSheet="0"/>
  </xdr:oneCellAnchor>
  <xdr:oneCellAnchor>
    <xdr:from>
      <xdr:col>1</xdr:col>
      <xdr:colOff>283845</xdr:colOff>
      <xdr:row>26</xdr:row>
      <xdr:rowOff>0</xdr:rowOff>
    </xdr:from>
    <xdr:ext cx="782955" cy="1091565"/>
    <xdr:pic>
      <xdr:nvPicPr>
        <xdr:cNvPr id="5" name="image132.jpg">
          <a:extLst>
            <a:ext uri="{FF2B5EF4-FFF2-40B4-BE49-F238E27FC236}">
              <a16:creationId xmlns:a16="http://schemas.microsoft.com/office/drawing/2014/main" id="{00000000-0008-0000-2000-000005000000}"/>
            </a:ext>
          </a:extLst>
        </xdr:cNvPr>
        <xdr:cNvPicPr preferRelativeResize="0"/>
      </xdr:nvPicPr>
      <xdr:blipFill>
        <a:blip xmlns:r="http://schemas.openxmlformats.org/officeDocument/2006/relationships" r:embed="rId4" cstate="print"/>
        <a:stretch>
          <a:fillRect/>
        </a:stretch>
      </xdr:blipFill>
      <xdr:spPr>
        <a:xfrm>
          <a:off x="451485" y="5263515"/>
          <a:ext cx="782955" cy="1091565"/>
        </a:xfrm>
        <a:prstGeom prst="rect">
          <a:avLst/>
        </a:prstGeom>
        <a:noFill/>
      </xdr:spPr>
    </xdr:pic>
    <xdr:clientData fLocksWithSheet="0"/>
  </xdr:oneCellAnchor>
</xdr:wsDr>
</file>

<file path=xl/drawings/drawing22.xml><?xml version="1.0" encoding="utf-8"?>
<xdr:wsDr xmlns:xdr="http://schemas.openxmlformats.org/drawingml/2006/spreadsheetDrawing" xmlns:a="http://schemas.openxmlformats.org/drawingml/2006/main">
  <xdr:oneCellAnchor>
    <xdr:from>
      <xdr:col>1</xdr:col>
      <xdr:colOff>213995</xdr:colOff>
      <xdr:row>2</xdr:row>
      <xdr:rowOff>142240</xdr:rowOff>
    </xdr:from>
    <xdr:ext cx="827406" cy="1144693"/>
    <xdr:pic>
      <xdr:nvPicPr>
        <xdr:cNvPr id="2" name="image134.jpg">
          <a:extLst>
            <a:ext uri="{FF2B5EF4-FFF2-40B4-BE49-F238E27FC236}">
              <a16:creationId xmlns:a16="http://schemas.microsoft.com/office/drawing/2014/main" id="{00000000-0008-0000-2100-000002000000}"/>
            </a:ext>
          </a:extLst>
        </xdr:cNvPr>
        <xdr:cNvPicPr preferRelativeResize="0"/>
      </xdr:nvPicPr>
      <xdr:blipFill>
        <a:blip xmlns:r="http://schemas.openxmlformats.org/officeDocument/2006/relationships" r:embed="rId1" cstate="print"/>
        <a:stretch>
          <a:fillRect/>
        </a:stretch>
      </xdr:blipFill>
      <xdr:spPr>
        <a:xfrm>
          <a:off x="383328" y="548640"/>
          <a:ext cx="827406" cy="1144693"/>
        </a:xfrm>
        <a:prstGeom prst="rect">
          <a:avLst/>
        </a:prstGeom>
        <a:noFill/>
      </xdr:spPr>
    </xdr:pic>
    <xdr:clientData fLocksWithSheet="0"/>
  </xdr:oneCellAnchor>
  <xdr:oneCellAnchor>
    <xdr:from>
      <xdr:col>1</xdr:col>
      <xdr:colOff>232198</xdr:colOff>
      <xdr:row>14</xdr:row>
      <xdr:rowOff>137373</xdr:rowOff>
    </xdr:from>
    <xdr:ext cx="766869" cy="997162"/>
    <xdr:pic>
      <xdr:nvPicPr>
        <xdr:cNvPr id="3" name="image135.png">
          <a:extLst>
            <a:ext uri="{FF2B5EF4-FFF2-40B4-BE49-F238E27FC236}">
              <a16:creationId xmlns:a16="http://schemas.microsoft.com/office/drawing/2014/main" id="{00000000-0008-0000-2100-000003000000}"/>
            </a:ext>
          </a:extLst>
        </xdr:cNvPr>
        <xdr:cNvPicPr preferRelativeResize="0"/>
      </xdr:nvPicPr>
      <xdr:blipFill>
        <a:blip xmlns:r="http://schemas.openxmlformats.org/officeDocument/2006/relationships" r:embed="rId2" cstate="print"/>
        <a:stretch>
          <a:fillRect/>
        </a:stretch>
      </xdr:blipFill>
      <xdr:spPr>
        <a:xfrm>
          <a:off x="401531" y="2778973"/>
          <a:ext cx="766869" cy="997162"/>
        </a:xfrm>
        <a:prstGeom prst="rect">
          <a:avLst/>
        </a:prstGeom>
        <a:noFill/>
      </xdr:spPr>
    </xdr:pic>
    <xdr:clientData fLocksWithSheet="0"/>
  </xdr:oneCellAnchor>
  <xdr:oneCellAnchor>
    <xdr:from>
      <xdr:col>1</xdr:col>
      <xdr:colOff>263949</xdr:colOff>
      <xdr:row>25</xdr:row>
      <xdr:rowOff>145416</xdr:rowOff>
    </xdr:from>
    <xdr:ext cx="760519" cy="963718"/>
    <xdr:pic>
      <xdr:nvPicPr>
        <xdr:cNvPr id="4" name="image136.jpg">
          <a:extLst>
            <a:ext uri="{FF2B5EF4-FFF2-40B4-BE49-F238E27FC236}">
              <a16:creationId xmlns:a16="http://schemas.microsoft.com/office/drawing/2014/main" id="{00000000-0008-0000-2100-000004000000}"/>
            </a:ext>
          </a:extLst>
        </xdr:cNvPr>
        <xdr:cNvPicPr preferRelativeResize="0"/>
      </xdr:nvPicPr>
      <xdr:blipFill>
        <a:blip xmlns:r="http://schemas.openxmlformats.org/officeDocument/2006/relationships" r:embed="rId3" cstate="print"/>
        <a:stretch>
          <a:fillRect/>
        </a:stretch>
      </xdr:blipFill>
      <xdr:spPr>
        <a:xfrm>
          <a:off x="433282" y="4793616"/>
          <a:ext cx="760519" cy="963718"/>
        </a:xfrm>
        <a:prstGeom prst="rect">
          <a:avLst/>
        </a:prstGeom>
        <a:noFill/>
      </xdr:spPr>
    </xdr:pic>
    <xdr:clientData fLocksWithSheet="0"/>
  </xdr:oneCellAnchor>
  <xdr:oneCellAnchor>
    <xdr:from>
      <xdr:col>1</xdr:col>
      <xdr:colOff>151341</xdr:colOff>
      <xdr:row>37</xdr:row>
      <xdr:rowOff>109009</xdr:rowOff>
    </xdr:from>
    <xdr:ext cx="898525" cy="703792"/>
    <xdr:pic>
      <xdr:nvPicPr>
        <xdr:cNvPr id="5" name="image133.jpg">
          <a:extLst>
            <a:ext uri="{FF2B5EF4-FFF2-40B4-BE49-F238E27FC236}">
              <a16:creationId xmlns:a16="http://schemas.microsoft.com/office/drawing/2014/main" id="{00000000-0008-0000-2100-000005000000}"/>
            </a:ext>
          </a:extLst>
        </xdr:cNvPr>
        <xdr:cNvPicPr preferRelativeResize="0"/>
      </xdr:nvPicPr>
      <xdr:blipFill>
        <a:blip xmlns:r="http://schemas.openxmlformats.org/officeDocument/2006/relationships" r:embed="rId4" cstate="print"/>
        <a:stretch>
          <a:fillRect/>
        </a:stretch>
      </xdr:blipFill>
      <xdr:spPr>
        <a:xfrm>
          <a:off x="320674" y="6941609"/>
          <a:ext cx="898525" cy="703792"/>
        </a:xfrm>
        <a:prstGeom prst="rect">
          <a:avLst/>
        </a:prstGeom>
        <a:noFill/>
      </xdr:spPr>
    </xdr:pic>
    <xdr:clientData fLocksWithSheet="0"/>
  </xdr:oneCellAnchor>
  <xdr:oneCellAnchor>
    <xdr:from>
      <xdr:col>1</xdr:col>
      <xdr:colOff>71966</xdr:colOff>
      <xdr:row>49</xdr:row>
      <xdr:rowOff>95250</xdr:rowOff>
    </xdr:from>
    <xdr:ext cx="1096434" cy="573617"/>
    <xdr:pic>
      <xdr:nvPicPr>
        <xdr:cNvPr id="6" name="image131.jpg">
          <a:extLst>
            <a:ext uri="{FF2B5EF4-FFF2-40B4-BE49-F238E27FC236}">
              <a16:creationId xmlns:a16="http://schemas.microsoft.com/office/drawing/2014/main" id="{00000000-0008-0000-2100-000006000000}"/>
            </a:ext>
          </a:extLst>
        </xdr:cNvPr>
        <xdr:cNvPicPr preferRelativeResize="0"/>
      </xdr:nvPicPr>
      <xdr:blipFill>
        <a:blip xmlns:r="http://schemas.openxmlformats.org/officeDocument/2006/relationships" r:embed="rId5" cstate="print"/>
        <a:stretch>
          <a:fillRect/>
        </a:stretch>
      </xdr:blipFill>
      <xdr:spPr>
        <a:xfrm>
          <a:off x="241299" y="9163050"/>
          <a:ext cx="1096434" cy="573617"/>
        </a:xfrm>
        <a:prstGeom prst="rect">
          <a:avLst/>
        </a:prstGeom>
        <a:noFill/>
      </xdr:spPr>
    </xdr:pic>
    <xdr:clientData fLocksWithSheet="0"/>
  </xdr:oneCellAnchor>
</xdr:wsDr>
</file>

<file path=xl/drawings/drawing23.xml><?xml version="1.0" encoding="utf-8"?>
<xdr:wsDr xmlns:xdr="http://schemas.openxmlformats.org/drawingml/2006/spreadsheetDrawing" xmlns:a="http://schemas.openxmlformats.org/drawingml/2006/main">
  <xdr:oneCellAnchor>
    <xdr:from>
      <xdr:col>1</xdr:col>
      <xdr:colOff>91017</xdr:colOff>
      <xdr:row>2</xdr:row>
      <xdr:rowOff>173990</xdr:rowOff>
    </xdr:from>
    <xdr:ext cx="1076325" cy="466725"/>
    <xdr:pic>
      <xdr:nvPicPr>
        <xdr:cNvPr id="2" name="image138.jpg">
          <a:extLst>
            <a:ext uri="{FF2B5EF4-FFF2-40B4-BE49-F238E27FC236}">
              <a16:creationId xmlns:a16="http://schemas.microsoft.com/office/drawing/2014/main" id="{00000000-0008-0000-2200-000002000000}"/>
            </a:ext>
          </a:extLst>
        </xdr:cNvPr>
        <xdr:cNvPicPr preferRelativeResize="0"/>
      </xdr:nvPicPr>
      <xdr:blipFill>
        <a:blip xmlns:r="http://schemas.openxmlformats.org/officeDocument/2006/relationships" r:embed="rId1" cstate="print"/>
        <a:stretch>
          <a:fillRect/>
        </a:stretch>
      </xdr:blipFill>
      <xdr:spPr>
        <a:xfrm>
          <a:off x="249767" y="586740"/>
          <a:ext cx="1076325" cy="466725"/>
        </a:xfrm>
        <a:prstGeom prst="rect">
          <a:avLst/>
        </a:prstGeom>
        <a:noFill/>
      </xdr:spPr>
    </xdr:pic>
    <xdr:clientData fLocksWithSheet="0"/>
  </xdr:oneCellAnchor>
  <xdr:oneCellAnchor>
    <xdr:from>
      <xdr:col>1</xdr:col>
      <xdr:colOff>99060</xdr:colOff>
      <xdr:row>13</xdr:row>
      <xdr:rowOff>47625</xdr:rowOff>
    </xdr:from>
    <xdr:ext cx="1123950" cy="400050"/>
    <xdr:pic>
      <xdr:nvPicPr>
        <xdr:cNvPr id="3" name="image139.jpg">
          <a:extLst>
            <a:ext uri="{FF2B5EF4-FFF2-40B4-BE49-F238E27FC236}">
              <a16:creationId xmlns:a16="http://schemas.microsoft.com/office/drawing/2014/main" id="{00000000-0008-0000-2200-000003000000}"/>
            </a:ext>
          </a:extLst>
        </xdr:cNvPr>
        <xdr:cNvPicPr preferRelativeResize="0"/>
      </xdr:nvPicPr>
      <xdr:blipFill>
        <a:blip xmlns:r="http://schemas.openxmlformats.org/officeDocument/2006/relationships" r:embed="rId2" cstate="print"/>
        <a:stretch>
          <a:fillRect/>
        </a:stretch>
      </xdr:blipFill>
      <xdr:spPr>
        <a:xfrm>
          <a:off x="243840" y="2783205"/>
          <a:ext cx="1123950" cy="400050"/>
        </a:xfrm>
        <a:prstGeom prst="rect">
          <a:avLst/>
        </a:prstGeom>
        <a:noFill/>
      </xdr:spPr>
    </xdr:pic>
    <xdr:clientData fLocksWithSheet="0"/>
  </xdr:oneCellAnchor>
  <xdr:oneCellAnchor>
    <xdr:from>
      <xdr:col>1</xdr:col>
      <xdr:colOff>175260</xdr:colOff>
      <xdr:row>22</xdr:row>
      <xdr:rowOff>140970</xdr:rowOff>
    </xdr:from>
    <xdr:ext cx="866140" cy="705697"/>
    <xdr:pic>
      <xdr:nvPicPr>
        <xdr:cNvPr id="4" name="image141.jpg">
          <a:extLst>
            <a:ext uri="{FF2B5EF4-FFF2-40B4-BE49-F238E27FC236}">
              <a16:creationId xmlns:a16="http://schemas.microsoft.com/office/drawing/2014/main" id="{00000000-0008-0000-2200-000004000000}"/>
            </a:ext>
          </a:extLst>
        </xdr:cNvPr>
        <xdr:cNvPicPr preferRelativeResize="0"/>
      </xdr:nvPicPr>
      <xdr:blipFill>
        <a:blip xmlns:r="http://schemas.openxmlformats.org/officeDocument/2006/relationships" r:embed="rId3" cstate="print"/>
        <a:stretch>
          <a:fillRect/>
        </a:stretch>
      </xdr:blipFill>
      <xdr:spPr>
        <a:xfrm>
          <a:off x="344593" y="4662170"/>
          <a:ext cx="866140" cy="705697"/>
        </a:xfrm>
        <a:prstGeom prst="rect">
          <a:avLst/>
        </a:prstGeom>
        <a:noFill/>
      </xdr:spPr>
    </xdr:pic>
    <xdr:clientData fLocksWithSheet="0"/>
  </xdr:oneCellAnchor>
  <xdr:oneCellAnchor>
    <xdr:from>
      <xdr:col>1</xdr:col>
      <xdr:colOff>126153</xdr:colOff>
      <xdr:row>33</xdr:row>
      <xdr:rowOff>110914</xdr:rowOff>
    </xdr:from>
    <xdr:ext cx="1042247" cy="557953"/>
    <xdr:pic>
      <xdr:nvPicPr>
        <xdr:cNvPr id="5" name="image137.jpg">
          <a:extLst>
            <a:ext uri="{FF2B5EF4-FFF2-40B4-BE49-F238E27FC236}">
              <a16:creationId xmlns:a16="http://schemas.microsoft.com/office/drawing/2014/main" id="{00000000-0008-0000-2200-000005000000}"/>
            </a:ext>
          </a:extLst>
        </xdr:cNvPr>
        <xdr:cNvPicPr preferRelativeResize="0"/>
      </xdr:nvPicPr>
      <xdr:blipFill>
        <a:blip xmlns:r="http://schemas.openxmlformats.org/officeDocument/2006/relationships" r:embed="rId4" cstate="print"/>
        <a:stretch>
          <a:fillRect/>
        </a:stretch>
      </xdr:blipFill>
      <xdr:spPr>
        <a:xfrm>
          <a:off x="295486" y="6918114"/>
          <a:ext cx="1042247" cy="557953"/>
        </a:xfrm>
        <a:prstGeom prst="rect">
          <a:avLst/>
        </a:prstGeom>
        <a:noFill/>
      </xdr:spPr>
    </xdr:pic>
    <xdr:clientData fLocksWithSheet="0"/>
  </xdr:oneCellAnchor>
  <xdr:oneCellAnchor>
    <xdr:from>
      <xdr:col>1</xdr:col>
      <xdr:colOff>112184</xdr:colOff>
      <xdr:row>44</xdr:row>
      <xdr:rowOff>89960</xdr:rowOff>
    </xdr:from>
    <xdr:ext cx="1107017" cy="426508"/>
    <xdr:pic>
      <xdr:nvPicPr>
        <xdr:cNvPr id="6" name="image140.jpg">
          <a:extLst>
            <a:ext uri="{FF2B5EF4-FFF2-40B4-BE49-F238E27FC236}">
              <a16:creationId xmlns:a16="http://schemas.microsoft.com/office/drawing/2014/main" id="{00000000-0008-0000-2200-000006000000}"/>
            </a:ext>
          </a:extLst>
        </xdr:cNvPr>
        <xdr:cNvPicPr preferRelativeResize="0"/>
      </xdr:nvPicPr>
      <xdr:blipFill>
        <a:blip xmlns:r="http://schemas.openxmlformats.org/officeDocument/2006/relationships" r:embed="rId5" cstate="print"/>
        <a:stretch>
          <a:fillRect/>
        </a:stretch>
      </xdr:blipFill>
      <xdr:spPr>
        <a:xfrm>
          <a:off x="281517" y="8954560"/>
          <a:ext cx="1107017" cy="426508"/>
        </a:xfrm>
        <a:prstGeom prst="rect">
          <a:avLst/>
        </a:prstGeom>
        <a:noFill/>
      </xdr:spPr>
    </xdr:pic>
    <xdr:clientData fLocksWithSheet="0"/>
  </xdr:oneCellAnchor>
  <xdr:twoCellAnchor editAs="oneCell">
    <xdr:from>
      <xdr:col>1</xdr:col>
      <xdr:colOff>110067</xdr:colOff>
      <xdr:row>53</xdr:row>
      <xdr:rowOff>194735</xdr:rowOff>
    </xdr:from>
    <xdr:to>
      <xdr:col>1</xdr:col>
      <xdr:colOff>1193800</xdr:colOff>
      <xdr:row>56</xdr:row>
      <xdr:rowOff>25037</xdr:rowOff>
    </xdr:to>
    <xdr:pic>
      <xdr:nvPicPr>
        <xdr:cNvPr id="11" name="Obrázek 10">
          <a:extLst>
            <a:ext uri="{FF2B5EF4-FFF2-40B4-BE49-F238E27FC236}">
              <a16:creationId xmlns:a16="http://schemas.microsoft.com/office/drawing/2014/main" id="{0E941C6B-D8BB-580C-FD06-BD55690505BA}"/>
            </a:ext>
          </a:extLst>
        </xdr:cNvPr>
        <xdr:cNvPicPr>
          <a:picLocks noChangeAspect="1"/>
        </xdr:cNvPicPr>
      </xdr:nvPicPr>
      <xdr:blipFill>
        <a:blip xmlns:r="http://schemas.openxmlformats.org/officeDocument/2006/relationships" r:embed="rId6" cstate="print"/>
        <a:stretch>
          <a:fillRect/>
        </a:stretch>
      </xdr:blipFill>
      <xdr:spPr>
        <a:xfrm>
          <a:off x="268817" y="10111318"/>
          <a:ext cx="1083733" cy="380636"/>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oneCellAnchor>
    <xdr:from>
      <xdr:col>1</xdr:col>
      <xdr:colOff>96520</xdr:colOff>
      <xdr:row>45</xdr:row>
      <xdr:rowOff>77470</xdr:rowOff>
    </xdr:from>
    <xdr:ext cx="628650" cy="390525"/>
    <xdr:pic>
      <xdr:nvPicPr>
        <xdr:cNvPr id="2" name="image144.jpg" descr="BRAVE02_L.jpg">
          <a:extLst>
            <a:ext uri="{FF2B5EF4-FFF2-40B4-BE49-F238E27FC236}">
              <a16:creationId xmlns:a16="http://schemas.microsoft.com/office/drawing/2014/main" id="{00000000-0008-0000-2300-000002000000}"/>
            </a:ext>
          </a:extLst>
        </xdr:cNvPr>
        <xdr:cNvPicPr preferRelativeResize="0"/>
      </xdr:nvPicPr>
      <xdr:blipFill>
        <a:blip xmlns:r="http://schemas.openxmlformats.org/officeDocument/2006/relationships" r:embed="rId1" cstate="print"/>
        <a:stretch>
          <a:fillRect/>
        </a:stretch>
      </xdr:blipFill>
      <xdr:spPr>
        <a:xfrm>
          <a:off x="265853" y="8484870"/>
          <a:ext cx="628650" cy="390525"/>
        </a:xfrm>
        <a:prstGeom prst="rect">
          <a:avLst/>
        </a:prstGeom>
        <a:noFill/>
      </xdr:spPr>
    </xdr:pic>
    <xdr:clientData fLocksWithSheet="0"/>
  </xdr:oneCellAnchor>
  <xdr:oneCellAnchor>
    <xdr:from>
      <xdr:col>1</xdr:col>
      <xdr:colOff>582507</xdr:colOff>
      <xdr:row>50</xdr:row>
      <xdr:rowOff>135890</xdr:rowOff>
    </xdr:from>
    <xdr:ext cx="504825" cy="314325"/>
    <xdr:pic>
      <xdr:nvPicPr>
        <xdr:cNvPr id="3" name="image150.jpg" descr="BRAVE03_L.jpg">
          <a:extLst>
            <a:ext uri="{FF2B5EF4-FFF2-40B4-BE49-F238E27FC236}">
              <a16:creationId xmlns:a16="http://schemas.microsoft.com/office/drawing/2014/main" id="{00000000-0008-0000-2300-000003000000}"/>
            </a:ext>
          </a:extLst>
        </xdr:cNvPr>
        <xdr:cNvPicPr preferRelativeResize="0"/>
      </xdr:nvPicPr>
      <xdr:blipFill>
        <a:blip xmlns:r="http://schemas.openxmlformats.org/officeDocument/2006/relationships" r:embed="rId2" cstate="print"/>
        <a:stretch>
          <a:fillRect/>
        </a:stretch>
      </xdr:blipFill>
      <xdr:spPr>
        <a:xfrm>
          <a:off x="751840" y="9483090"/>
          <a:ext cx="504825" cy="314325"/>
        </a:xfrm>
        <a:prstGeom prst="rect">
          <a:avLst/>
        </a:prstGeom>
        <a:noFill/>
      </xdr:spPr>
    </xdr:pic>
    <xdr:clientData fLocksWithSheet="0"/>
  </xdr:oneCellAnchor>
  <xdr:oneCellAnchor>
    <xdr:from>
      <xdr:col>1</xdr:col>
      <xdr:colOff>125730</xdr:colOff>
      <xdr:row>50</xdr:row>
      <xdr:rowOff>127424</xdr:rowOff>
    </xdr:from>
    <xdr:ext cx="476250" cy="314325"/>
    <xdr:pic>
      <xdr:nvPicPr>
        <xdr:cNvPr id="4" name="image147.jpg" descr="BRAVE03_P.jpg">
          <a:extLst>
            <a:ext uri="{FF2B5EF4-FFF2-40B4-BE49-F238E27FC236}">
              <a16:creationId xmlns:a16="http://schemas.microsoft.com/office/drawing/2014/main" id="{00000000-0008-0000-2300-000004000000}"/>
            </a:ext>
          </a:extLst>
        </xdr:cNvPr>
        <xdr:cNvPicPr preferRelativeResize="0"/>
      </xdr:nvPicPr>
      <xdr:blipFill>
        <a:blip xmlns:r="http://schemas.openxmlformats.org/officeDocument/2006/relationships" r:embed="rId3" cstate="print"/>
        <a:stretch>
          <a:fillRect/>
        </a:stretch>
      </xdr:blipFill>
      <xdr:spPr>
        <a:xfrm>
          <a:off x="295063" y="9474624"/>
          <a:ext cx="476250" cy="314325"/>
        </a:xfrm>
        <a:prstGeom prst="rect">
          <a:avLst/>
        </a:prstGeom>
        <a:noFill/>
      </xdr:spPr>
    </xdr:pic>
    <xdr:clientData fLocksWithSheet="0"/>
  </xdr:oneCellAnchor>
  <xdr:oneCellAnchor>
    <xdr:from>
      <xdr:col>1</xdr:col>
      <xdr:colOff>84244</xdr:colOff>
      <xdr:row>55</xdr:row>
      <xdr:rowOff>76835</xdr:rowOff>
    </xdr:from>
    <xdr:ext cx="590550" cy="371475"/>
    <xdr:pic>
      <xdr:nvPicPr>
        <xdr:cNvPr id="5" name="image145.jpg" descr="BRAVE04_L.jpg">
          <a:extLst>
            <a:ext uri="{FF2B5EF4-FFF2-40B4-BE49-F238E27FC236}">
              <a16:creationId xmlns:a16="http://schemas.microsoft.com/office/drawing/2014/main" id="{00000000-0008-0000-2300-000005000000}"/>
            </a:ext>
          </a:extLst>
        </xdr:cNvPr>
        <xdr:cNvPicPr preferRelativeResize="0"/>
      </xdr:nvPicPr>
      <xdr:blipFill>
        <a:blip xmlns:r="http://schemas.openxmlformats.org/officeDocument/2006/relationships" r:embed="rId4" cstate="print"/>
        <a:stretch>
          <a:fillRect/>
        </a:stretch>
      </xdr:blipFill>
      <xdr:spPr>
        <a:xfrm>
          <a:off x="253577" y="10363835"/>
          <a:ext cx="590550" cy="371475"/>
        </a:xfrm>
        <a:prstGeom prst="rect">
          <a:avLst/>
        </a:prstGeom>
        <a:noFill/>
      </xdr:spPr>
    </xdr:pic>
    <xdr:clientData fLocksWithSheet="0"/>
  </xdr:oneCellAnchor>
  <xdr:oneCellAnchor>
    <xdr:from>
      <xdr:col>1</xdr:col>
      <xdr:colOff>629073</xdr:colOff>
      <xdr:row>55</xdr:row>
      <xdr:rowOff>69215</xdr:rowOff>
    </xdr:from>
    <xdr:ext cx="552450" cy="371475"/>
    <xdr:pic>
      <xdr:nvPicPr>
        <xdr:cNvPr id="6" name="image143.jpg" descr="BRAVE04_P.jpg">
          <a:extLst>
            <a:ext uri="{FF2B5EF4-FFF2-40B4-BE49-F238E27FC236}">
              <a16:creationId xmlns:a16="http://schemas.microsoft.com/office/drawing/2014/main" id="{00000000-0008-0000-2300-000006000000}"/>
            </a:ext>
          </a:extLst>
        </xdr:cNvPr>
        <xdr:cNvPicPr preferRelativeResize="0"/>
      </xdr:nvPicPr>
      <xdr:blipFill>
        <a:blip xmlns:r="http://schemas.openxmlformats.org/officeDocument/2006/relationships" r:embed="rId5" cstate="print"/>
        <a:stretch>
          <a:fillRect/>
        </a:stretch>
      </xdr:blipFill>
      <xdr:spPr>
        <a:xfrm>
          <a:off x="798406" y="10356215"/>
          <a:ext cx="552450" cy="371475"/>
        </a:xfrm>
        <a:prstGeom prst="rect">
          <a:avLst/>
        </a:prstGeom>
        <a:noFill/>
      </xdr:spPr>
    </xdr:pic>
    <xdr:clientData fLocksWithSheet="0"/>
  </xdr:oneCellAnchor>
  <xdr:oneCellAnchor>
    <xdr:from>
      <xdr:col>1</xdr:col>
      <xdr:colOff>717127</xdr:colOff>
      <xdr:row>45</xdr:row>
      <xdr:rowOff>96520</xdr:rowOff>
    </xdr:from>
    <xdr:ext cx="476250" cy="371475"/>
    <xdr:pic>
      <xdr:nvPicPr>
        <xdr:cNvPr id="8" name="image149.jpg" descr="BRAVE02_P.jpg">
          <a:extLst>
            <a:ext uri="{FF2B5EF4-FFF2-40B4-BE49-F238E27FC236}">
              <a16:creationId xmlns:a16="http://schemas.microsoft.com/office/drawing/2014/main" id="{00000000-0008-0000-2300-000008000000}"/>
            </a:ext>
          </a:extLst>
        </xdr:cNvPr>
        <xdr:cNvPicPr preferRelativeResize="0"/>
      </xdr:nvPicPr>
      <xdr:blipFill>
        <a:blip xmlns:r="http://schemas.openxmlformats.org/officeDocument/2006/relationships" r:embed="rId6" cstate="print"/>
        <a:stretch>
          <a:fillRect/>
        </a:stretch>
      </xdr:blipFill>
      <xdr:spPr>
        <a:xfrm>
          <a:off x="886460" y="8503920"/>
          <a:ext cx="476250" cy="371475"/>
        </a:xfrm>
        <a:prstGeom prst="rect">
          <a:avLst/>
        </a:prstGeom>
        <a:noFill/>
      </xdr:spPr>
    </xdr:pic>
    <xdr:clientData fLocksWithSheet="0"/>
  </xdr:oneCellAnchor>
  <xdr:oneCellAnchor>
    <xdr:from>
      <xdr:col>1</xdr:col>
      <xdr:colOff>192829</xdr:colOff>
      <xdr:row>2</xdr:row>
      <xdr:rowOff>184998</xdr:rowOff>
    </xdr:from>
    <xdr:ext cx="812588" cy="894502"/>
    <xdr:pic>
      <xdr:nvPicPr>
        <xdr:cNvPr id="9" name="image142.jpg">
          <a:extLst>
            <a:ext uri="{FF2B5EF4-FFF2-40B4-BE49-F238E27FC236}">
              <a16:creationId xmlns:a16="http://schemas.microsoft.com/office/drawing/2014/main" id="{00000000-0008-0000-2300-000009000000}"/>
            </a:ext>
          </a:extLst>
        </xdr:cNvPr>
        <xdr:cNvPicPr preferRelativeResize="0"/>
      </xdr:nvPicPr>
      <xdr:blipFill rotWithShape="1">
        <a:blip xmlns:r="http://schemas.openxmlformats.org/officeDocument/2006/relationships" r:embed="rId7" cstate="print"/>
        <a:srcRect t="28526"/>
        <a:stretch/>
      </xdr:blipFill>
      <xdr:spPr>
        <a:xfrm>
          <a:off x="351579" y="597748"/>
          <a:ext cx="812588" cy="894502"/>
        </a:xfrm>
        <a:prstGeom prst="rect">
          <a:avLst/>
        </a:prstGeom>
        <a:noFill/>
      </xdr:spPr>
    </xdr:pic>
    <xdr:clientData fLocksWithSheet="0"/>
  </xdr:oneCellAnchor>
  <xdr:oneCellAnchor>
    <xdr:from>
      <xdr:col>1</xdr:col>
      <xdr:colOff>170392</xdr:colOff>
      <xdr:row>28</xdr:row>
      <xdr:rowOff>13547</xdr:rowOff>
    </xdr:from>
    <xdr:ext cx="983191" cy="1182370"/>
    <xdr:pic>
      <xdr:nvPicPr>
        <xdr:cNvPr id="10" name="image148.jpg">
          <a:extLst>
            <a:ext uri="{FF2B5EF4-FFF2-40B4-BE49-F238E27FC236}">
              <a16:creationId xmlns:a16="http://schemas.microsoft.com/office/drawing/2014/main" id="{00000000-0008-0000-2300-00000A000000}"/>
            </a:ext>
          </a:extLst>
        </xdr:cNvPr>
        <xdr:cNvPicPr preferRelativeResize="0"/>
      </xdr:nvPicPr>
      <xdr:blipFill rotWithShape="1">
        <a:blip xmlns:r="http://schemas.openxmlformats.org/officeDocument/2006/relationships" r:embed="rId8" cstate="print"/>
        <a:srcRect t="25760"/>
        <a:stretch/>
      </xdr:blipFill>
      <xdr:spPr>
        <a:xfrm>
          <a:off x="329142" y="5315797"/>
          <a:ext cx="983191" cy="1182370"/>
        </a:xfrm>
        <a:prstGeom prst="rect">
          <a:avLst/>
        </a:prstGeom>
        <a:noFill/>
      </xdr:spPr>
    </xdr:pic>
    <xdr:clientData fLocksWithSheet="0"/>
  </xdr:oneCellAnchor>
  <xdr:oneCellAnchor>
    <xdr:from>
      <xdr:col>1</xdr:col>
      <xdr:colOff>339090</xdr:colOff>
      <xdr:row>40</xdr:row>
      <xdr:rowOff>19050</xdr:rowOff>
    </xdr:from>
    <xdr:ext cx="628650" cy="466725"/>
    <xdr:pic>
      <xdr:nvPicPr>
        <xdr:cNvPr id="11" name="image146.jpg">
          <a:extLst>
            <a:ext uri="{FF2B5EF4-FFF2-40B4-BE49-F238E27FC236}">
              <a16:creationId xmlns:a16="http://schemas.microsoft.com/office/drawing/2014/main" id="{00000000-0008-0000-2300-00000B000000}"/>
            </a:ext>
          </a:extLst>
        </xdr:cNvPr>
        <xdr:cNvPicPr preferRelativeResize="0"/>
      </xdr:nvPicPr>
      <xdr:blipFill>
        <a:blip xmlns:r="http://schemas.openxmlformats.org/officeDocument/2006/relationships" r:embed="rId9" cstate="print"/>
        <a:stretch>
          <a:fillRect/>
        </a:stretch>
      </xdr:blipFill>
      <xdr:spPr>
        <a:xfrm>
          <a:off x="508423" y="7486650"/>
          <a:ext cx="628650" cy="466725"/>
        </a:xfrm>
        <a:prstGeom prst="rect">
          <a:avLst/>
        </a:prstGeom>
        <a:noFill/>
      </xdr:spPr>
    </xdr:pic>
    <xdr:clientData fLocksWithSheet="0"/>
  </xdr:oneCellAnchor>
  <xdr:twoCellAnchor editAs="oneCell">
    <xdr:from>
      <xdr:col>1</xdr:col>
      <xdr:colOff>137160</xdr:colOff>
      <xdr:row>15</xdr:row>
      <xdr:rowOff>47414</xdr:rowOff>
    </xdr:from>
    <xdr:to>
      <xdr:col>1</xdr:col>
      <xdr:colOff>1237754</xdr:colOff>
      <xdr:row>21</xdr:row>
      <xdr:rowOff>162772</xdr:rowOff>
    </xdr:to>
    <xdr:pic>
      <xdr:nvPicPr>
        <xdr:cNvPr id="12" name="Obrázek 11">
          <a:extLst>
            <a:ext uri="{FF2B5EF4-FFF2-40B4-BE49-F238E27FC236}">
              <a16:creationId xmlns:a16="http://schemas.microsoft.com/office/drawing/2014/main" id="{D51D7365-BE0D-166A-B565-714D0E45E3BC}"/>
            </a:ext>
          </a:extLst>
        </xdr:cNvPr>
        <xdr:cNvPicPr>
          <a:picLocks noChangeAspect="1" noChangeArrowheads="1"/>
        </xdr:cNvPicPr>
      </xdr:nvPicPr>
      <xdr:blipFill rotWithShape="1">
        <a:blip xmlns:r="http://schemas.openxmlformats.org/officeDocument/2006/relationships" r:embed="rId10" cstate="print">
          <a:extLst>
            <a:ext uri="{28A0092B-C50C-407E-A947-70E740481C1C}">
              <a14:useLocalDpi xmlns:a14="http://schemas.microsoft.com/office/drawing/2010/main" val="0"/>
            </a:ext>
          </a:extLst>
        </a:blip>
        <a:srcRect t="24167"/>
        <a:stretch/>
      </xdr:blipFill>
      <xdr:spPr bwMode="auto">
        <a:xfrm>
          <a:off x="306493" y="2866814"/>
          <a:ext cx="1104404" cy="12818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5.xml><?xml version="1.0" encoding="utf-8"?>
<xdr:wsDr xmlns:xdr="http://schemas.openxmlformats.org/drawingml/2006/spreadsheetDrawing" xmlns:a="http://schemas.openxmlformats.org/drawingml/2006/main">
  <xdr:oneCellAnchor>
    <xdr:from>
      <xdr:col>1</xdr:col>
      <xdr:colOff>579120</xdr:colOff>
      <xdr:row>5</xdr:row>
      <xdr:rowOff>207645</xdr:rowOff>
    </xdr:from>
    <xdr:ext cx="628650" cy="457200"/>
    <xdr:pic>
      <xdr:nvPicPr>
        <xdr:cNvPr id="2" name="image155.jpg" descr="BRAVE06_P.jpg">
          <a:extLst>
            <a:ext uri="{FF2B5EF4-FFF2-40B4-BE49-F238E27FC236}">
              <a16:creationId xmlns:a16="http://schemas.microsoft.com/office/drawing/2014/main" id="{00000000-0008-0000-2400-000002000000}"/>
            </a:ext>
          </a:extLst>
        </xdr:cNvPr>
        <xdr:cNvPicPr preferRelativeResize="0"/>
      </xdr:nvPicPr>
      <xdr:blipFill>
        <a:blip xmlns:r="http://schemas.openxmlformats.org/officeDocument/2006/relationships" r:embed="rId1" cstate="print"/>
        <a:stretch>
          <a:fillRect/>
        </a:stretch>
      </xdr:blipFill>
      <xdr:spPr>
        <a:xfrm>
          <a:off x="723900" y="1167765"/>
          <a:ext cx="628650" cy="457200"/>
        </a:xfrm>
        <a:prstGeom prst="rect">
          <a:avLst/>
        </a:prstGeom>
        <a:noFill/>
      </xdr:spPr>
    </xdr:pic>
    <xdr:clientData fLocksWithSheet="0"/>
  </xdr:oneCellAnchor>
  <xdr:oneCellAnchor>
    <xdr:from>
      <xdr:col>1</xdr:col>
      <xdr:colOff>38100</xdr:colOff>
      <xdr:row>11</xdr:row>
      <xdr:rowOff>19050</xdr:rowOff>
    </xdr:from>
    <xdr:ext cx="628650" cy="457200"/>
    <xdr:pic>
      <xdr:nvPicPr>
        <xdr:cNvPr id="3" name="image154.jpg" descr="BRAVE07_L.jpg">
          <a:extLst>
            <a:ext uri="{FF2B5EF4-FFF2-40B4-BE49-F238E27FC236}">
              <a16:creationId xmlns:a16="http://schemas.microsoft.com/office/drawing/2014/main" id="{00000000-0008-0000-24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xdr:col>
      <xdr:colOff>584835</xdr:colOff>
      <xdr:row>16</xdr:row>
      <xdr:rowOff>7620</xdr:rowOff>
    </xdr:from>
    <xdr:ext cx="481965" cy="441114"/>
    <xdr:pic>
      <xdr:nvPicPr>
        <xdr:cNvPr id="4" name="image157.jpg" descr="BRAVE08_P.jpg">
          <a:extLst>
            <a:ext uri="{FF2B5EF4-FFF2-40B4-BE49-F238E27FC236}">
              <a16:creationId xmlns:a16="http://schemas.microsoft.com/office/drawing/2014/main" id="{00000000-0008-0000-2400-000004000000}"/>
            </a:ext>
          </a:extLst>
        </xdr:cNvPr>
        <xdr:cNvPicPr preferRelativeResize="0"/>
      </xdr:nvPicPr>
      <xdr:blipFill>
        <a:blip xmlns:r="http://schemas.openxmlformats.org/officeDocument/2006/relationships" r:embed="rId3" cstate="print"/>
        <a:stretch>
          <a:fillRect/>
        </a:stretch>
      </xdr:blipFill>
      <xdr:spPr>
        <a:xfrm>
          <a:off x="728768" y="3021753"/>
          <a:ext cx="481965" cy="441114"/>
        </a:xfrm>
        <a:prstGeom prst="rect">
          <a:avLst/>
        </a:prstGeom>
        <a:noFill/>
      </xdr:spPr>
    </xdr:pic>
    <xdr:clientData fLocksWithSheet="0"/>
  </xdr:oneCellAnchor>
  <xdr:oneCellAnchor>
    <xdr:from>
      <xdr:col>1</xdr:col>
      <xdr:colOff>666750</xdr:colOff>
      <xdr:row>11</xdr:row>
      <xdr:rowOff>80010</xdr:rowOff>
    </xdr:from>
    <xdr:ext cx="438150" cy="409575"/>
    <xdr:pic>
      <xdr:nvPicPr>
        <xdr:cNvPr id="5" name="image160.jpg" descr="BRAVE04_P.jpg">
          <a:extLst>
            <a:ext uri="{FF2B5EF4-FFF2-40B4-BE49-F238E27FC236}">
              <a16:creationId xmlns:a16="http://schemas.microsoft.com/office/drawing/2014/main" id="{00000000-0008-0000-2400-000005000000}"/>
            </a:ext>
          </a:extLst>
        </xdr:cNvPr>
        <xdr:cNvPicPr preferRelativeResize="0"/>
      </xdr:nvPicPr>
      <xdr:blipFill>
        <a:blip xmlns:r="http://schemas.openxmlformats.org/officeDocument/2006/relationships" r:embed="rId4" cstate="print"/>
        <a:stretch>
          <a:fillRect/>
        </a:stretch>
      </xdr:blipFill>
      <xdr:spPr>
        <a:xfrm>
          <a:off x="895350" y="2358390"/>
          <a:ext cx="438150" cy="409575"/>
        </a:xfrm>
        <a:prstGeom prst="rect">
          <a:avLst/>
        </a:prstGeom>
        <a:noFill/>
      </xdr:spPr>
    </xdr:pic>
    <xdr:clientData fLocksWithSheet="0"/>
  </xdr:oneCellAnchor>
  <xdr:oneCellAnchor>
    <xdr:from>
      <xdr:col>1</xdr:col>
      <xdr:colOff>142875</xdr:colOff>
      <xdr:row>6</xdr:row>
      <xdr:rowOff>57150</xdr:rowOff>
    </xdr:from>
    <xdr:ext cx="409575" cy="371475"/>
    <xdr:pic>
      <xdr:nvPicPr>
        <xdr:cNvPr id="6" name="image156.jpg" descr="BRAVE02_P.jpg">
          <a:extLst>
            <a:ext uri="{FF2B5EF4-FFF2-40B4-BE49-F238E27FC236}">
              <a16:creationId xmlns:a16="http://schemas.microsoft.com/office/drawing/2014/main" id="{00000000-0008-0000-2400-000006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xdr:col>
      <xdr:colOff>177165</xdr:colOff>
      <xdr:row>16</xdr:row>
      <xdr:rowOff>83820</xdr:rowOff>
    </xdr:from>
    <xdr:ext cx="390525" cy="381000"/>
    <xdr:pic>
      <xdr:nvPicPr>
        <xdr:cNvPr id="7" name="image159.jpg" descr="BRAVE04_P.jpg">
          <a:extLst>
            <a:ext uri="{FF2B5EF4-FFF2-40B4-BE49-F238E27FC236}">
              <a16:creationId xmlns:a16="http://schemas.microsoft.com/office/drawing/2014/main" id="{00000000-0008-0000-2400-000007000000}"/>
            </a:ext>
          </a:extLst>
        </xdr:cNvPr>
        <xdr:cNvPicPr preferRelativeResize="0"/>
      </xdr:nvPicPr>
      <xdr:blipFill>
        <a:blip xmlns:r="http://schemas.openxmlformats.org/officeDocument/2006/relationships" r:embed="rId6" cstate="print"/>
        <a:stretch>
          <a:fillRect/>
        </a:stretch>
      </xdr:blipFill>
      <xdr:spPr>
        <a:xfrm>
          <a:off x="405765" y="3413760"/>
          <a:ext cx="390525" cy="381000"/>
        </a:xfrm>
        <a:prstGeom prst="rect">
          <a:avLst/>
        </a:prstGeom>
        <a:noFill/>
      </xdr:spPr>
    </xdr:pic>
    <xdr:clientData fLocksWithSheet="0"/>
  </xdr:oneCellAnchor>
  <xdr:oneCellAnchor>
    <xdr:from>
      <xdr:col>1</xdr:col>
      <xdr:colOff>68580</xdr:colOff>
      <xdr:row>1</xdr:row>
      <xdr:rowOff>64770</xdr:rowOff>
    </xdr:from>
    <xdr:ext cx="628650" cy="409575"/>
    <xdr:pic>
      <xdr:nvPicPr>
        <xdr:cNvPr id="8" name="image151.jpg" descr="BRAVE05_L.jpg">
          <a:extLst>
            <a:ext uri="{FF2B5EF4-FFF2-40B4-BE49-F238E27FC236}">
              <a16:creationId xmlns:a16="http://schemas.microsoft.com/office/drawing/2014/main" id="{00000000-0008-0000-2400-000008000000}"/>
            </a:ext>
          </a:extLst>
        </xdr:cNvPr>
        <xdr:cNvPicPr preferRelativeResize="0"/>
      </xdr:nvPicPr>
      <xdr:blipFill>
        <a:blip xmlns:r="http://schemas.openxmlformats.org/officeDocument/2006/relationships" r:embed="rId7" cstate="print"/>
        <a:stretch>
          <a:fillRect/>
        </a:stretch>
      </xdr:blipFill>
      <xdr:spPr>
        <a:xfrm>
          <a:off x="297180" y="293370"/>
          <a:ext cx="628650" cy="409575"/>
        </a:xfrm>
        <a:prstGeom prst="rect">
          <a:avLst/>
        </a:prstGeom>
        <a:noFill/>
      </xdr:spPr>
    </xdr:pic>
    <xdr:clientData fLocksWithSheet="0"/>
  </xdr:oneCellAnchor>
  <xdr:oneCellAnchor>
    <xdr:from>
      <xdr:col>1</xdr:col>
      <xdr:colOff>721995</xdr:colOff>
      <xdr:row>2</xdr:row>
      <xdr:rowOff>5715</xdr:rowOff>
    </xdr:from>
    <xdr:ext cx="370205" cy="256752"/>
    <xdr:pic>
      <xdr:nvPicPr>
        <xdr:cNvPr id="9" name="image152.jpg" descr="BRAVE02_P.jpg">
          <a:extLst>
            <a:ext uri="{FF2B5EF4-FFF2-40B4-BE49-F238E27FC236}">
              <a16:creationId xmlns:a16="http://schemas.microsoft.com/office/drawing/2014/main" id="{00000000-0008-0000-2400-000009000000}"/>
            </a:ext>
          </a:extLst>
        </xdr:cNvPr>
        <xdr:cNvPicPr preferRelativeResize="0"/>
      </xdr:nvPicPr>
      <xdr:blipFill>
        <a:blip xmlns:r="http://schemas.openxmlformats.org/officeDocument/2006/relationships" r:embed="rId8" cstate="print"/>
        <a:stretch>
          <a:fillRect/>
        </a:stretch>
      </xdr:blipFill>
      <xdr:spPr>
        <a:xfrm>
          <a:off x="865928" y="412115"/>
          <a:ext cx="370205" cy="256752"/>
        </a:xfrm>
        <a:prstGeom prst="rect">
          <a:avLst/>
        </a:prstGeom>
        <a:noFill/>
      </xdr:spPr>
    </xdr:pic>
    <xdr:clientData fLocksWithSheet="0"/>
  </xdr:oneCellAnchor>
  <xdr:oneCellAnchor>
    <xdr:from>
      <xdr:col>1</xdr:col>
      <xdr:colOff>230505</xdr:colOff>
      <xdr:row>22</xdr:row>
      <xdr:rowOff>57150</xdr:rowOff>
    </xdr:from>
    <xdr:ext cx="836295" cy="645795"/>
    <xdr:pic>
      <xdr:nvPicPr>
        <xdr:cNvPr id="10" name="image153.jpg">
          <a:extLst>
            <a:ext uri="{FF2B5EF4-FFF2-40B4-BE49-F238E27FC236}">
              <a16:creationId xmlns:a16="http://schemas.microsoft.com/office/drawing/2014/main" id="{00000000-0008-0000-2400-00000A000000}"/>
            </a:ext>
          </a:extLst>
        </xdr:cNvPr>
        <xdr:cNvPicPr preferRelativeResize="0"/>
      </xdr:nvPicPr>
      <xdr:blipFill>
        <a:blip xmlns:r="http://schemas.openxmlformats.org/officeDocument/2006/relationships" r:embed="rId9" cstate="print"/>
        <a:stretch>
          <a:fillRect/>
        </a:stretch>
      </xdr:blipFill>
      <xdr:spPr>
        <a:xfrm>
          <a:off x="449580" y="4600575"/>
          <a:ext cx="836295" cy="645795"/>
        </a:xfrm>
        <a:prstGeom prst="rect">
          <a:avLst/>
        </a:prstGeom>
        <a:noFill/>
      </xdr:spPr>
    </xdr:pic>
    <xdr:clientData fLocksWithSheet="0"/>
  </xdr:oneCellAnchor>
  <xdr:oneCellAnchor>
    <xdr:from>
      <xdr:col>1</xdr:col>
      <xdr:colOff>200025</xdr:colOff>
      <xdr:row>36</xdr:row>
      <xdr:rowOff>66675</xdr:rowOff>
    </xdr:from>
    <xdr:ext cx="973455" cy="708660"/>
    <xdr:pic>
      <xdr:nvPicPr>
        <xdr:cNvPr id="11" name="image161.jpg">
          <a:extLst>
            <a:ext uri="{FF2B5EF4-FFF2-40B4-BE49-F238E27FC236}">
              <a16:creationId xmlns:a16="http://schemas.microsoft.com/office/drawing/2014/main" id="{00000000-0008-0000-2400-00000B000000}"/>
            </a:ext>
          </a:extLst>
        </xdr:cNvPr>
        <xdr:cNvPicPr preferRelativeResize="0"/>
      </xdr:nvPicPr>
      <xdr:blipFill>
        <a:blip xmlns:r="http://schemas.openxmlformats.org/officeDocument/2006/relationships" r:embed="rId10" cstate="print"/>
        <a:stretch>
          <a:fillRect/>
        </a:stretch>
      </xdr:blipFill>
      <xdr:spPr>
        <a:xfrm>
          <a:off x="419100" y="7191375"/>
          <a:ext cx="973455" cy="708660"/>
        </a:xfrm>
        <a:prstGeom prst="rect">
          <a:avLst/>
        </a:prstGeom>
        <a:noFill/>
      </xdr:spPr>
    </xdr:pic>
    <xdr:clientData fLocksWithSheet="0"/>
  </xdr:oneCellAnchor>
  <xdr:oneCellAnchor>
    <xdr:from>
      <xdr:col>1</xdr:col>
      <xdr:colOff>180975</xdr:colOff>
      <xdr:row>50</xdr:row>
      <xdr:rowOff>123825</xdr:rowOff>
    </xdr:from>
    <xdr:ext cx="942975" cy="581025"/>
    <xdr:pic>
      <xdr:nvPicPr>
        <xdr:cNvPr id="12" name="image158.jpg">
          <a:extLst>
            <a:ext uri="{FF2B5EF4-FFF2-40B4-BE49-F238E27FC236}">
              <a16:creationId xmlns:a16="http://schemas.microsoft.com/office/drawing/2014/main" id="{00000000-0008-0000-2400-00000C000000}"/>
            </a:ext>
          </a:extLst>
        </xdr:cNvPr>
        <xdr:cNvPicPr preferRelativeResize="0"/>
      </xdr:nvPicPr>
      <xdr:blipFill>
        <a:blip xmlns:r="http://schemas.openxmlformats.org/officeDocument/2006/relationships" r:embed="rId11" cstate="print"/>
        <a:stretch>
          <a:fillRect/>
        </a:stretch>
      </xdr:blipFill>
      <xdr:spPr>
        <a:xfrm>
          <a:off x="400050" y="9829800"/>
          <a:ext cx="942975" cy="581025"/>
        </a:xfrm>
        <a:prstGeom prst="rect">
          <a:avLst/>
        </a:prstGeom>
        <a:noFill/>
      </xdr:spPr>
    </xdr:pic>
    <xdr:clientData fLocksWithSheet="0"/>
  </xdr:oneCellAnchor>
</xdr:wsDr>
</file>

<file path=xl/drawings/drawing26.xml><?xml version="1.0" encoding="utf-8"?>
<xdr:wsDr xmlns:xdr="http://schemas.openxmlformats.org/drawingml/2006/spreadsheetDrawing" xmlns:a="http://schemas.openxmlformats.org/drawingml/2006/main">
  <xdr:oneCellAnchor>
    <xdr:from>
      <xdr:col>1</xdr:col>
      <xdr:colOff>74083</xdr:colOff>
      <xdr:row>43</xdr:row>
      <xdr:rowOff>67946</xdr:rowOff>
    </xdr:from>
    <xdr:ext cx="552450" cy="438150"/>
    <xdr:pic>
      <xdr:nvPicPr>
        <xdr:cNvPr id="2" name="image144.jpg" descr="BRAVE02_L.jpg">
          <a:extLst>
            <a:ext uri="{FF2B5EF4-FFF2-40B4-BE49-F238E27FC236}">
              <a16:creationId xmlns:a16="http://schemas.microsoft.com/office/drawing/2014/main" id="{00000000-0008-0000-2500-000002000000}"/>
            </a:ext>
          </a:extLst>
        </xdr:cNvPr>
        <xdr:cNvPicPr preferRelativeResize="0"/>
      </xdr:nvPicPr>
      <xdr:blipFill>
        <a:blip xmlns:r="http://schemas.openxmlformats.org/officeDocument/2006/relationships" r:embed="rId1" cstate="print"/>
        <a:stretch>
          <a:fillRect/>
        </a:stretch>
      </xdr:blipFill>
      <xdr:spPr>
        <a:xfrm>
          <a:off x="232833" y="8174779"/>
          <a:ext cx="552450" cy="438150"/>
        </a:xfrm>
        <a:prstGeom prst="rect">
          <a:avLst/>
        </a:prstGeom>
        <a:noFill/>
      </xdr:spPr>
    </xdr:pic>
    <xdr:clientData fLocksWithSheet="0"/>
  </xdr:oneCellAnchor>
  <xdr:oneCellAnchor>
    <xdr:from>
      <xdr:col>1</xdr:col>
      <xdr:colOff>114300</xdr:colOff>
      <xdr:row>48</xdr:row>
      <xdr:rowOff>40005</xdr:rowOff>
    </xdr:from>
    <xdr:ext cx="514350" cy="409575"/>
    <xdr:pic>
      <xdr:nvPicPr>
        <xdr:cNvPr id="3" name="image150.jpg" descr="BRAVE03_L.jpg">
          <a:extLst>
            <a:ext uri="{FF2B5EF4-FFF2-40B4-BE49-F238E27FC236}">
              <a16:creationId xmlns:a16="http://schemas.microsoft.com/office/drawing/2014/main" id="{00000000-0008-0000-2500-000003000000}"/>
            </a:ext>
          </a:extLst>
        </xdr:cNvPr>
        <xdr:cNvPicPr preferRelativeResize="0"/>
      </xdr:nvPicPr>
      <xdr:blipFill>
        <a:blip xmlns:r="http://schemas.openxmlformats.org/officeDocument/2006/relationships" r:embed="rId2" cstate="print"/>
        <a:stretch>
          <a:fillRect/>
        </a:stretch>
      </xdr:blipFill>
      <xdr:spPr>
        <a:xfrm>
          <a:off x="320040" y="8947785"/>
          <a:ext cx="514350" cy="409575"/>
        </a:xfrm>
        <a:prstGeom prst="rect">
          <a:avLst/>
        </a:prstGeom>
        <a:noFill/>
      </xdr:spPr>
    </xdr:pic>
    <xdr:clientData fLocksWithSheet="0"/>
  </xdr:oneCellAnchor>
  <xdr:oneCellAnchor>
    <xdr:from>
      <xdr:col>1</xdr:col>
      <xdr:colOff>58208</xdr:colOff>
      <xdr:row>16</xdr:row>
      <xdr:rowOff>107950</xdr:rowOff>
    </xdr:from>
    <xdr:ext cx="1143000" cy="581025"/>
    <xdr:pic>
      <xdr:nvPicPr>
        <xdr:cNvPr id="5" name="image164.jpg">
          <a:extLst>
            <a:ext uri="{FF2B5EF4-FFF2-40B4-BE49-F238E27FC236}">
              <a16:creationId xmlns:a16="http://schemas.microsoft.com/office/drawing/2014/main" id="{00000000-0008-0000-2500-000005000000}"/>
            </a:ext>
          </a:extLst>
        </xdr:cNvPr>
        <xdr:cNvPicPr preferRelativeResize="0"/>
      </xdr:nvPicPr>
      <xdr:blipFill>
        <a:blip xmlns:r="http://schemas.openxmlformats.org/officeDocument/2006/relationships" r:embed="rId3" cstate="print"/>
        <a:stretch>
          <a:fillRect/>
        </a:stretch>
      </xdr:blipFill>
      <xdr:spPr>
        <a:xfrm>
          <a:off x="227541" y="3105150"/>
          <a:ext cx="1143000" cy="581025"/>
        </a:xfrm>
        <a:prstGeom prst="rect">
          <a:avLst/>
        </a:prstGeom>
        <a:noFill/>
      </xdr:spPr>
    </xdr:pic>
    <xdr:clientData fLocksWithSheet="0"/>
  </xdr:oneCellAnchor>
  <xdr:oneCellAnchor>
    <xdr:from>
      <xdr:col>1</xdr:col>
      <xdr:colOff>112183</xdr:colOff>
      <xdr:row>30</xdr:row>
      <xdr:rowOff>165100</xdr:rowOff>
    </xdr:from>
    <xdr:ext cx="1076325" cy="514350"/>
    <xdr:pic>
      <xdr:nvPicPr>
        <xdr:cNvPr id="6" name="image164.jpg">
          <a:extLst>
            <a:ext uri="{FF2B5EF4-FFF2-40B4-BE49-F238E27FC236}">
              <a16:creationId xmlns:a16="http://schemas.microsoft.com/office/drawing/2014/main" id="{00000000-0008-0000-2500-000006000000}"/>
            </a:ext>
          </a:extLst>
        </xdr:cNvPr>
        <xdr:cNvPicPr preferRelativeResize="0"/>
      </xdr:nvPicPr>
      <xdr:blipFill>
        <a:blip xmlns:r="http://schemas.openxmlformats.org/officeDocument/2006/relationships" r:embed="rId3" cstate="print"/>
        <a:stretch>
          <a:fillRect/>
        </a:stretch>
      </xdr:blipFill>
      <xdr:spPr>
        <a:xfrm>
          <a:off x="281516" y="5753100"/>
          <a:ext cx="1076325" cy="514350"/>
        </a:xfrm>
        <a:prstGeom prst="rect">
          <a:avLst/>
        </a:prstGeom>
        <a:noFill/>
      </xdr:spPr>
    </xdr:pic>
    <xdr:clientData fLocksWithSheet="0"/>
  </xdr:oneCellAnchor>
  <xdr:oneCellAnchor>
    <xdr:from>
      <xdr:col>1</xdr:col>
      <xdr:colOff>154093</xdr:colOff>
      <xdr:row>2</xdr:row>
      <xdr:rowOff>95461</xdr:rowOff>
    </xdr:from>
    <xdr:ext cx="1038225" cy="647700"/>
    <xdr:pic>
      <xdr:nvPicPr>
        <xdr:cNvPr id="7" name="image158.jpg">
          <a:extLst>
            <a:ext uri="{FF2B5EF4-FFF2-40B4-BE49-F238E27FC236}">
              <a16:creationId xmlns:a16="http://schemas.microsoft.com/office/drawing/2014/main" id="{00000000-0008-0000-2500-000007000000}"/>
            </a:ext>
          </a:extLst>
        </xdr:cNvPr>
        <xdr:cNvPicPr preferRelativeResize="0"/>
      </xdr:nvPicPr>
      <xdr:blipFill>
        <a:blip xmlns:r="http://schemas.openxmlformats.org/officeDocument/2006/relationships" r:embed="rId4" cstate="print"/>
        <a:stretch>
          <a:fillRect/>
        </a:stretch>
      </xdr:blipFill>
      <xdr:spPr>
        <a:xfrm>
          <a:off x="323426" y="501861"/>
          <a:ext cx="1038225" cy="647700"/>
        </a:xfrm>
        <a:prstGeom prst="rect">
          <a:avLst/>
        </a:prstGeom>
        <a:noFill/>
      </xdr:spPr>
    </xdr:pic>
    <xdr:clientData fLocksWithSheet="0"/>
  </xdr:oneCellAnchor>
  <xdr:oneCellAnchor>
    <xdr:from>
      <xdr:col>1</xdr:col>
      <xdr:colOff>569807</xdr:colOff>
      <xdr:row>43</xdr:row>
      <xdr:rowOff>69215</xdr:rowOff>
    </xdr:from>
    <xdr:ext cx="552450" cy="438150"/>
    <xdr:pic>
      <xdr:nvPicPr>
        <xdr:cNvPr id="8" name="image144.jpg">
          <a:extLst>
            <a:ext uri="{FF2B5EF4-FFF2-40B4-BE49-F238E27FC236}">
              <a16:creationId xmlns:a16="http://schemas.microsoft.com/office/drawing/2014/main" id="{00000000-0008-0000-2500-000008000000}"/>
            </a:ext>
          </a:extLst>
        </xdr:cNvPr>
        <xdr:cNvPicPr preferRelativeResize="0"/>
      </xdr:nvPicPr>
      <xdr:blipFill>
        <a:blip xmlns:r="http://schemas.openxmlformats.org/officeDocument/2006/relationships" r:embed="rId1" cstate="print"/>
        <a:stretch>
          <a:fillRect/>
        </a:stretch>
      </xdr:blipFill>
      <xdr:spPr>
        <a:xfrm>
          <a:off x="728557" y="8176048"/>
          <a:ext cx="552450" cy="438150"/>
        </a:xfrm>
        <a:prstGeom prst="rect">
          <a:avLst/>
        </a:prstGeom>
        <a:noFill/>
      </xdr:spPr>
    </xdr:pic>
    <xdr:clientData fLocksWithSheet="0"/>
  </xdr:oneCellAnchor>
  <xdr:oneCellAnchor>
    <xdr:from>
      <xdr:col>1</xdr:col>
      <xdr:colOff>552450</xdr:colOff>
      <xdr:row>48</xdr:row>
      <xdr:rowOff>40005</xdr:rowOff>
    </xdr:from>
    <xdr:ext cx="514350" cy="409575"/>
    <xdr:pic>
      <xdr:nvPicPr>
        <xdr:cNvPr id="10" name="image150.jpg">
          <a:extLst>
            <a:ext uri="{FF2B5EF4-FFF2-40B4-BE49-F238E27FC236}">
              <a16:creationId xmlns:a16="http://schemas.microsoft.com/office/drawing/2014/main" id="{00000000-0008-0000-2500-00000A000000}"/>
            </a:ext>
          </a:extLst>
        </xdr:cNvPr>
        <xdr:cNvPicPr preferRelativeResize="0"/>
      </xdr:nvPicPr>
      <xdr:blipFill>
        <a:blip xmlns:r="http://schemas.openxmlformats.org/officeDocument/2006/relationships" r:embed="rId2" cstate="print"/>
        <a:stretch>
          <a:fillRect/>
        </a:stretch>
      </xdr:blipFill>
      <xdr:spPr>
        <a:xfrm>
          <a:off x="758190" y="8947785"/>
          <a:ext cx="514350" cy="409575"/>
        </a:xfrm>
        <a:prstGeom prst="rect">
          <a:avLst/>
        </a:prstGeom>
        <a:noFill/>
      </xdr:spPr>
    </xdr:pic>
    <xdr:clientData fLocksWithSheet="0"/>
  </xdr:oneCellAnchor>
</xdr:wsDr>
</file>

<file path=xl/drawings/drawing27.xml><?xml version="1.0" encoding="utf-8"?>
<xdr:wsDr xmlns:xdr="http://schemas.openxmlformats.org/drawingml/2006/spreadsheetDrawing" xmlns:a="http://schemas.openxmlformats.org/drawingml/2006/main">
  <xdr:oneCellAnchor>
    <xdr:from>
      <xdr:col>1</xdr:col>
      <xdr:colOff>283421</xdr:colOff>
      <xdr:row>13</xdr:row>
      <xdr:rowOff>86360</xdr:rowOff>
    </xdr:from>
    <xdr:ext cx="794385" cy="1059180"/>
    <xdr:pic>
      <xdr:nvPicPr>
        <xdr:cNvPr id="3" name="image173.png">
          <a:extLst>
            <a:ext uri="{FF2B5EF4-FFF2-40B4-BE49-F238E27FC236}">
              <a16:creationId xmlns:a16="http://schemas.microsoft.com/office/drawing/2014/main" id="{00000000-0008-0000-2800-000003000000}"/>
            </a:ext>
          </a:extLst>
        </xdr:cNvPr>
        <xdr:cNvPicPr preferRelativeResize="0"/>
      </xdr:nvPicPr>
      <xdr:blipFill rotWithShape="1">
        <a:blip xmlns:r="http://schemas.openxmlformats.org/officeDocument/2006/relationships" r:embed="rId1" cstate="print"/>
        <a:srcRect t="17015"/>
        <a:stretch/>
      </xdr:blipFill>
      <xdr:spPr>
        <a:xfrm>
          <a:off x="427354" y="2440093"/>
          <a:ext cx="794385" cy="1059180"/>
        </a:xfrm>
        <a:prstGeom prst="rect">
          <a:avLst/>
        </a:prstGeom>
        <a:noFill/>
      </xdr:spPr>
    </xdr:pic>
    <xdr:clientData fLocksWithSheet="0"/>
  </xdr:oneCellAnchor>
  <xdr:oneCellAnchor>
    <xdr:from>
      <xdr:col>1</xdr:col>
      <xdr:colOff>267335</xdr:colOff>
      <xdr:row>23</xdr:row>
      <xdr:rowOff>63712</xdr:rowOff>
    </xdr:from>
    <xdr:ext cx="847725" cy="1202055"/>
    <xdr:pic>
      <xdr:nvPicPr>
        <xdr:cNvPr id="4" name="image171.png">
          <a:extLst>
            <a:ext uri="{FF2B5EF4-FFF2-40B4-BE49-F238E27FC236}">
              <a16:creationId xmlns:a16="http://schemas.microsoft.com/office/drawing/2014/main" id="{00000000-0008-0000-2800-000004000000}"/>
            </a:ext>
          </a:extLst>
        </xdr:cNvPr>
        <xdr:cNvPicPr preferRelativeResize="0"/>
      </xdr:nvPicPr>
      <xdr:blipFill>
        <a:blip xmlns:r="http://schemas.openxmlformats.org/officeDocument/2006/relationships" r:embed="rId2" cstate="print"/>
        <a:stretch>
          <a:fillRect/>
        </a:stretch>
      </xdr:blipFill>
      <xdr:spPr>
        <a:xfrm>
          <a:off x="411268" y="4186979"/>
          <a:ext cx="847725" cy="1202055"/>
        </a:xfrm>
        <a:prstGeom prst="rect">
          <a:avLst/>
        </a:prstGeom>
        <a:noFill/>
      </xdr:spPr>
    </xdr:pic>
    <xdr:clientData fLocksWithSheet="0"/>
  </xdr:oneCellAnchor>
  <xdr:twoCellAnchor editAs="oneCell">
    <xdr:from>
      <xdr:col>1</xdr:col>
      <xdr:colOff>225748</xdr:colOff>
      <xdr:row>1</xdr:row>
      <xdr:rowOff>93133</xdr:rowOff>
    </xdr:from>
    <xdr:to>
      <xdr:col>1</xdr:col>
      <xdr:colOff>1072337</xdr:colOff>
      <xdr:row>8</xdr:row>
      <xdr:rowOff>84666</xdr:rowOff>
    </xdr:to>
    <xdr:pic>
      <xdr:nvPicPr>
        <xdr:cNvPr id="5" name="Obrázek 4" descr="Image 3 of 6">
          <a:extLst>
            <a:ext uri="{FF2B5EF4-FFF2-40B4-BE49-F238E27FC236}">
              <a16:creationId xmlns:a16="http://schemas.microsoft.com/office/drawing/2014/main" id="{F734B582-5A1A-018E-952A-C774F696FFE4}"/>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95081" y="321733"/>
          <a:ext cx="846589" cy="128693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8.xml><?xml version="1.0" encoding="utf-8"?>
<xdr:wsDr xmlns:xdr="http://schemas.openxmlformats.org/drawingml/2006/spreadsheetDrawing" xmlns:a="http://schemas.openxmlformats.org/drawingml/2006/main">
  <xdr:oneCellAnchor>
    <xdr:from>
      <xdr:col>1</xdr:col>
      <xdr:colOff>250613</xdr:colOff>
      <xdr:row>12</xdr:row>
      <xdr:rowOff>156000</xdr:rowOff>
    </xdr:from>
    <xdr:ext cx="748454" cy="1020868"/>
    <xdr:pic>
      <xdr:nvPicPr>
        <xdr:cNvPr id="3" name="image179.jpg">
          <a:extLst>
            <a:ext uri="{FF2B5EF4-FFF2-40B4-BE49-F238E27FC236}">
              <a16:creationId xmlns:a16="http://schemas.microsoft.com/office/drawing/2014/main" id="{00000000-0008-0000-2900-000003000000}"/>
            </a:ext>
          </a:extLst>
        </xdr:cNvPr>
        <xdr:cNvPicPr preferRelativeResize="0"/>
      </xdr:nvPicPr>
      <xdr:blipFill>
        <a:blip xmlns:r="http://schemas.openxmlformats.org/officeDocument/2006/relationships" r:embed="rId1" cstate="print"/>
        <a:stretch>
          <a:fillRect/>
        </a:stretch>
      </xdr:blipFill>
      <xdr:spPr>
        <a:xfrm>
          <a:off x="419946" y="2391200"/>
          <a:ext cx="748454" cy="1020868"/>
        </a:xfrm>
        <a:prstGeom prst="rect">
          <a:avLst/>
        </a:prstGeom>
        <a:noFill/>
      </xdr:spPr>
    </xdr:pic>
    <xdr:clientData fLocksWithSheet="0"/>
  </xdr:oneCellAnchor>
  <xdr:oneCellAnchor>
    <xdr:from>
      <xdr:col>1</xdr:col>
      <xdr:colOff>272837</xdr:colOff>
      <xdr:row>23</xdr:row>
      <xdr:rowOff>175050</xdr:rowOff>
    </xdr:from>
    <xdr:ext cx="793963" cy="993352"/>
    <xdr:pic>
      <xdr:nvPicPr>
        <xdr:cNvPr id="4" name="image175.jpg">
          <a:extLst>
            <a:ext uri="{FF2B5EF4-FFF2-40B4-BE49-F238E27FC236}">
              <a16:creationId xmlns:a16="http://schemas.microsoft.com/office/drawing/2014/main" id="{00000000-0008-0000-2900-000004000000}"/>
            </a:ext>
          </a:extLst>
        </xdr:cNvPr>
        <xdr:cNvPicPr preferRelativeResize="0"/>
      </xdr:nvPicPr>
      <xdr:blipFill>
        <a:blip xmlns:r="http://schemas.openxmlformats.org/officeDocument/2006/relationships" r:embed="rId2" cstate="print"/>
        <a:stretch>
          <a:fillRect/>
        </a:stretch>
      </xdr:blipFill>
      <xdr:spPr>
        <a:xfrm>
          <a:off x="442170" y="4416850"/>
          <a:ext cx="793963" cy="993352"/>
        </a:xfrm>
        <a:prstGeom prst="rect">
          <a:avLst/>
        </a:prstGeom>
        <a:noFill/>
      </xdr:spPr>
    </xdr:pic>
    <xdr:clientData fLocksWithSheet="0"/>
  </xdr:oneCellAnchor>
  <xdr:oneCellAnchor>
    <xdr:from>
      <xdr:col>1</xdr:col>
      <xdr:colOff>283210</xdr:colOff>
      <xdr:row>35</xdr:row>
      <xdr:rowOff>23072</xdr:rowOff>
    </xdr:from>
    <xdr:ext cx="800524" cy="1018328"/>
    <xdr:pic>
      <xdr:nvPicPr>
        <xdr:cNvPr id="5" name="image178.jpg">
          <a:extLst>
            <a:ext uri="{FF2B5EF4-FFF2-40B4-BE49-F238E27FC236}">
              <a16:creationId xmlns:a16="http://schemas.microsoft.com/office/drawing/2014/main" id="{00000000-0008-0000-2900-000005000000}"/>
            </a:ext>
          </a:extLst>
        </xdr:cNvPr>
        <xdr:cNvPicPr preferRelativeResize="0"/>
      </xdr:nvPicPr>
      <xdr:blipFill>
        <a:blip xmlns:r="http://schemas.openxmlformats.org/officeDocument/2006/relationships" r:embed="rId3" cstate="print"/>
        <a:stretch>
          <a:fillRect/>
        </a:stretch>
      </xdr:blipFill>
      <xdr:spPr>
        <a:xfrm>
          <a:off x="452543" y="6449272"/>
          <a:ext cx="800524" cy="1018328"/>
        </a:xfrm>
        <a:prstGeom prst="rect">
          <a:avLst/>
        </a:prstGeom>
        <a:noFill/>
      </xdr:spPr>
    </xdr:pic>
    <xdr:clientData fLocksWithSheet="0"/>
  </xdr:oneCellAnchor>
  <xdr:oneCellAnchor>
    <xdr:from>
      <xdr:col>1</xdr:col>
      <xdr:colOff>259926</xdr:colOff>
      <xdr:row>45</xdr:row>
      <xdr:rowOff>81281</xdr:rowOff>
    </xdr:from>
    <xdr:ext cx="798408" cy="1112519"/>
    <xdr:pic>
      <xdr:nvPicPr>
        <xdr:cNvPr id="6" name="image176.jpg">
          <a:extLst>
            <a:ext uri="{FF2B5EF4-FFF2-40B4-BE49-F238E27FC236}">
              <a16:creationId xmlns:a16="http://schemas.microsoft.com/office/drawing/2014/main" id="{00000000-0008-0000-2900-000006000000}"/>
            </a:ext>
          </a:extLst>
        </xdr:cNvPr>
        <xdr:cNvPicPr preferRelativeResize="0"/>
      </xdr:nvPicPr>
      <xdr:blipFill>
        <a:blip xmlns:r="http://schemas.openxmlformats.org/officeDocument/2006/relationships" r:embed="rId4" cstate="print"/>
        <a:stretch>
          <a:fillRect/>
        </a:stretch>
      </xdr:blipFill>
      <xdr:spPr>
        <a:xfrm>
          <a:off x="429259" y="8336281"/>
          <a:ext cx="798408" cy="1112519"/>
        </a:xfrm>
        <a:prstGeom prst="rect">
          <a:avLst/>
        </a:prstGeom>
        <a:noFill/>
      </xdr:spPr>
    </xdr:pic>
    <xdr:clientData fLocksWithSheet="0"/>
  </xdr:oneCellAnchor>
  <xdr:twoCellAnchor editAs="oneCell">
    <xdr:from>
      <xdr:col>1</xdr:col>
      <xdr:colOff>230294</xdr:colOff>
      <xdr:row>1</xdr:row>
      <xdr:rowOff>161712</xdr:rowOff>
    </xdr:from>
    <xdr:to>
      <xdr:col>1</xdr:col>
      <xdr:colOff>1028276</xdr:colOff>
      <xdr:row>7</xdr:row>
      <xdr:rowOff>38971</xdr:rowOff>
    </xdr:to>
    <xdr:pic>
      <xdr:nvPicPr>
        <xdr:cNvPr id="2" name="Picture 1">
          <a:extLst>
            <a:ext uri="{FF2B5EF4-FFF2-40B4-BE49-F238E27FC236}">
              <a16:creationId xmlns:a16="http://schemas.microsoft.com/office/drawing/2014/main" id="{44798DF5-6D71-D19B-0A9B-76BD9A49FEC8}"/>
            </a:ext>
          </a:extLst>
        </xdr:cNvPr>
        <xdr:cNvPicPr>
          <a:picLocks noChangeAspect="1"/>
        </xdr:cNvPicPr>
      </xdr:nvPicPr>
      <xdr:blipFill>
        <a:blip xmlns:r="http://schemas.openxmlformats.org/officeDocument/2006/relationships" r:embed="rId5" cstate="print"/>
        <a:stretch>
          <a:fillRect/>
        </a:stretch>
      </xdr:blipFill>
      <xdr:spPr>
        <a:xfrm>
          <a:off x="399627" y="390312"/>
          <a:ext cx="797982" cy="994859"/>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oneCellAnchor>
    <xdr:from>
      <xdr:col>1</xdr:col>
      <xdr:colOff>118110</xdr:colOff>
      <xdr:row>13</xdr:row>
      <xdr:rowOff>17145</xdr:rowOff>
    </xdr:from>
    <xdr:ext cx="1114425" cy="742950"/>
    <xdr:pic>
      <xdr:nvPicPr>
        <xdr:cNvPr id="2" name="image180.jpg">
          <a:extLst>
            <a:ext uri="{FF2B5EF4-FFF2-40B4-BE49-F238E27FC236}">
              <a16:creationId xmlns:a16="http://schemas.microsoft.com/office/drawing/2014/main" id="{00000000-0008-0000-2A00-000002000000}"/>
            </a:ext>
          </a:extLst>
        </xdr:cNvPr>
        <xdr:cNvPicPr preferRelativeResize="0"/>
      </xdr:nvPicPr>
      <xdr:blipFill>
        <a:blip xmlns:r="http://schemas.openxmlformats.org/officeDocument/2006/relationships" r:embed="rId1" cstate="print"/>
        <a:stretch>
          <a:fillRect/>
        </a:stretch>
      </xdr:blipFill>
      <xdr:spPr>
        <a:xfrm>
          <a:off x="262890" y="2577465"/>
          <a:ext cx="1114425" cy="742950"/>
        </a:xfrm>
        <a:prstGeom prst="rect">
          <a:avLst/>
        </a:prstGeom>
        <a:noFill/>
      </xdr:spPr>
    </xdr:pic>
    <xdr:clientData fLocksWithSheet="0"/>
  </xdr:oneCellAnchor>
  <xdr:oneCellAnchor>
    <xdr:from>
      <xdr:col>1</xdr:col>
      <xdr:colOff>111972</xdr:colOff>
      <xdr:row>23</xdr:row>
      <xdr:rowOff>135467</xdr:rowOff>
    </xdr:from>
    <xdr:ext cx="1057275" cy="742950"/>
    <xdr:pic>
      <xdr:nvPicPr>
        <xdr:cNvPr id="3" name="image181.jpg">
          <a:extLst>
            <a:ext uri="{FF2B5EF4-FFF2-40B4-BE49-F238E27FC236}">
              <a16:creationId xmlns:a16="http://schemas.microsoft.com/office/drawing/2014/main" id="{00000000-0008-0000-2A00-000003000000}"/>
            </a:ext>
          </a:extLst>
        </xdr:cNvPr>
        <xdr:cNvPicPr preferRelativeResize="0"/>
      </xdr:nvPicPr>
      <xdr:blipFill>
        <a:blip xmlns:r="http://schemas.openxmlformats.org/officeDocument/2006/relationships" r:embed="rId2" cstate="print"/>
        <a:stretch>
          <a:fillRect/>
        </a:stretch>
      </xdr:blipFill>
      <xdr:spPr>
        <a:xfrm>
          <a:off x="255905" y="4377267"/>
          <a:ext cx="1057275" cy="742950"/>
        </a:xfrm>
        <a:prstGeom prst="rect">
          <a:avLst/>
        </a:prstGeom>
        <a:noFill/>
      </xdr:spPr>
    </xdr:pic>
    <xdr:clientData fLocksWithSheet="0"/>
  </xdr:oneCellAnchor>
  <xdr:oneCellAnchor>
    <xdr:from>
      <xdr:col>1</xdr:col>
      <xdr:colOff>224790</xdr:colOff>
      <xdr:row>1</xdr:row>
      <xdr:rowOff>19051</xdr:rowOff>
    </xdr:from>
    <xdr:ext cx="727710" cy="1146809"/>
    <xdr:pic>
      <xdr:nvPicPr>
        <xdr:cNvPr id="4" name="image182.jpg">
          <a:extLst>
            <a:ext uri="{FF2B5EF4-FFF2-40B4-BE49-F238E27FC236}">
              <a16:creationId xmlns:a16="http://schemas.microsoft.com/office/drawing/2014/main" id="{00000000-0008-0000-2A00-000004000000}"/>
            </a:ext>
          </a:extLst>
        </xdr:cNvPr>
        <xdr:cNvPicPr preferRelativeResize="0"/>
      </xdr:nvPicPr>
      <xdr:blipFill>
        <a:blip xmlns:r="http://schemas.openxmlformats.org/officeDocument/2006/relationships" r:embed="rId3" cstate="print"/>
        <a:stretch>
          <a:fillRect/>
        </a:stretch>
      </xdr:blipFill>
      <xdr:spPr>
        <a:xfrm>
          <a:off x="369570" y="247651"/>
          <a:ext cx="727710" cy="1146809"/>
        </a:xfrm>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twoCellAnchor editAs="oneCell">
    <xdr:from>
      <xdr:col>0</xdr:col>
      <xdr:colOff>476250</xdr:colOff>
      <xdr:row>41</xdr:row>
      <xdr:rowOff>179916</xdr:rowOff>
    </xdr:from>
    <xdr:to>
      <xdr:col>6</xdr:col>
      <xdr:colOff>669087</xdr:colOff>
      <xdr:row>48</xdr:row>
      <xdr:rowOff>132925</xdr:rowOff>
    </xdr:to>
    <xdr:pic>
      <xdr:nvPicPr>
        <xdr:cNvPr id="2" name="Obrázek 1">
          <a:extLst>
            <a:ext uri="{FF2B5EF4-FFF2-40B4-BE49-F238E27FC236}">
              <a16:creationId xmlns:a16="http://schemas.microsoft.com/office/drawing/2014/main" id="{3F451EE3-891F-4DC8-9E82-A80CA8D54849}"/>
            </a:ext>
          </a:extLst>
        </xdr:cNvPr>
        <xdr:cNvPicPr>
          <a:picLocks noChangeAspect="1"/>
        </xdr:cNvPicPr>
      </xdr:nvPicPr>
      <xdr:blipFill>
        <a:blip xmlns:r="http://schemas.openxmlformats.org/officeDocument/2006/relationships" r:embed="rId1"/>
        <a:stretch>
          <a:fillRect/>
        </a:stretch>
      </xdr:blipFill>
      <xdr:spPr>
        <a:xfrm>
          <a:off x="476250" y="9154583"/>
          <a:ext cx="7920788" cy="1672166"/>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oneCellAnchor>
    <xdr:from>
      <xdr:col>1</xdr:col>
      <xdr:colOff>235797</xdr:colOff>
      <xdr:row>12</xdr:row>
      <xdr:rowOff>169123</xdr:rowOff>
    </xdr:from>
    <xdr:ext cx="788671" cy="1067011"/>
    <xdr:pic>
      <xdr:nvPicPr>
        <xdr:cNvPr id="3" name="image184.jpg">
          <a:extLst>
            <a:ext uri="{FF2B5EF4-FFF2-40B4-BE49-F238E27FC236}">
              <a16:creationId xmlns:a16="http://schemas.microsoft.com/office/drawing/2014/main" id="{00000000-0008-0000-2B00-000003000000}"/>
            </a:ext>
          </a:extLst>
        </xdr:cNvPr>
        <xdr:cNvPicPr preferRelativeResize="0"/>
      </xdr:nvPicPr>
      <xdr:blipFill>
        <a:blip xmlns:r="http://schemas.openxmlformats.org/officeDocument/2006/relationships" r:embed="rId1" cstate="print"/>
        <a:stretch>
          <a:fillRect/>
        </a:stretch>
      </xdr:blipFill>
      <xdr:spPr>
        <a:xfrm>
          <a:off x="405130" y="2421256"/>
          <a:ext cx="788671" cy="1067011"/>
        </a:xfrm>
        <a:prstGeom prst="rect">
          <a:avLst/>
        </a:prstGeom>
        <a:noFill/>
      </xdr:spPr>
    </xdr:pic>
    <xdr:clientData fLocksWithSheet="0"/>
  </xdr:oneCellAnchor>
  <xdr:oneCellAnchor>
    <xdr:from>
      <xdr:col>1</xdr:col>
      <xdr:colOff>264372</xdr:colOff>
      <xdr:row>23</xdr:row>
      <xdr:rowOff>125731</xdr:rowOff>
    </xdr:from>
    <xdr:ext cx="734695" cy="1110403"/>
    <xdr:pic>
      <xdr:nvPicPr>
        <xdr:cNvPr id="4" name="image185.jpg">
          <a:extLst>
            <a:ext uri="{FF2B5EF4-FFF2-40B4-BE49-F238E27FC236}">
              <a16:creationId xmlns:a16="http://schemas.microsoft.com/office/drawing/2014/main" id="{00000000-0008-0000-2B00-000004000000}"/>
            </a:ext>
          </a:extLst>
        </xdr:cNvPr>
        <xdr:cNvPicPr preferRelativeResize="0"/>
      </xdr:nvPicPr>
      <xdr:blipFill>
        <a:blip xmlns:r="http://schemas.openxmlformats.org/officeDocument/2006/relationships" r:embed="rId2" cstate="print"/>
        <a:stretch>
          <a:fillRect/>
        </a:stretch>
      </xdr:blipFill>
      <xdr:spPr>
        <a:xfrm>
          <a:off x="433705" y="4384464"/>
          <a:ext cx="734695" cy="1110403"/>
        </a:xfrm>
        <a:prstGeom prst="rect">
          <a:avLst/>
        </a:prstGeom>
        <a:noFill/>
      </xdr:spPr>
    </xdr:pic>
    <xdr:clientData fLocksWithSheet="0"/>
  </xdr:oneCellAnchor>
  <xdr:twoCellAnchor editAs="oneCell">
    <xdr:from>
      <xdr:col>1</xdr:col>
      <xdr:colOff>105834</xdr:colOff>
      <xdr:row>1</xdr:row>
      <xdr:rowOff>63675</xdr:rowOff>
    </xdr:from>
    <xdr:to>
      <xdr:col>1</xdr:col>
      <xdr:colOff>1173060</xdr:colOff>
      <xdr:row>8</xdr:row>
      <xdr:rowOff>91440</xdr:rowOff>
    </xdr:to>
    <xdr:pic>
      <xdr:nvPicPr>
        <xdr:cNvPr id="5" name="Obrázek 4" descr="Image 1 of 2">
          <a:extLst>
            <a:ext uri="{FF2B5EF4-FFF2-40B4-BE49-F238E27FC236}">
              <a16:creationId xmlns:a16="http://schemas.microsoft.com/office/drawing/2014/main" id="{45B11E53-5197-D3C8-F5C0-A4CF83C8F7BB}"/>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64584" y="296508"/>
          <a:ext cx="1069131" cy="13439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1.xml><?xml version="1.0" encoding="utf-8"?>
<xdr:wsDr xmlns:xdr="http://schemas.openxmlformats.org/drawingml/2006/spreadsheetDrawing" xmlns:a="http://schemas.openxmlformats.org/drawingml/2006/main">
  <xdr:oneCellAnchor>
    <xdr:from>
      <xdr:col>1</xdr:col>
      <xdr:colOff>895350</xdr:colOff>
      <xdr:row>31</xdr:row>
      <xdr:rowOff>104775</xdr:rowOff>
    </xdr:from>
    <xdr:ext cx="276225" cy="285750"/>
    <xdr:pic>
      <xdr:nvPicPr>
        <xdr:cNvPr id="2" name="image198.jpg" descr="záslepka s kloubem pro Elsi.jpg">
          <a:extLst>
            <a:ext uri="{FF2B5EF4-FFF2-40B4-BE49-F238E27FC236}">
              <a16:creationId xmlns:a16="http://schemas.microsoft.com/office/drawing/2014/main" id="{00000000-0008-0000-2E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847725</xdr:colOff>
      <xdr:row>11</xdr:row>
      <xdr:rowOff>66675</xdr:rowOff>
    </xdr:from>
    <xdr:ext cx="276225" cy="285750"/>
    <xdr:pic>
      <xdr:nvPicPr>
        <xdr:cNvPr id="3" name="image198.jpg">
          <a:extLst>
            <a:ext uri="{FF2B5EF4-FFF2-40B4-BE49-F238E27FC236}">
              <a16:creationId xmlns:a16="http://schemas.microsoft.com/office/drawing/2014/main" id="{00000000-0008-0000-2E00-00000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895350</xdr:colOff>
      <xdr:row>1</xdr:row>
      <xdr:rowOff>47625</xdr:rowOff>
    </xdr:from>
    <xdr:ext cx="276225" cy="285750"/>
    <xdr:pic>
      <xdr:nvPicPr>
        <xdr:cNvPr id="4" name="image198.jpg">
          <a:extLst>
            <a:ext uri="{FF2B5EF4-FFF2-40B4-BE49-F238E27FC236}">
              <a16:creationId xmlns:a16="http://schemas.microsoft.com/office/drawing/2014/main" id="{00000000-0008-0000-2E00-00000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256541</xdr:colOff>
      <xdr:row>1</xdr:row>
      <xdr:rowOff>133985</xdr:rowOff>
    </xdr:from>
    <xdr:ext cx="674793" cy="987850"/>
    <xdr:pic>
      <xdr:nvPicPr>
        <xdr:cNvPr id="5" name="image199.jpg">
          <a:extLst>
            <a:ext uri="{FF2B5EF4-FFF2-40B4-BE49-F238E27FC236}">
              <a16:creationId xmlns:a16="http://schemas.microsoft.com/office/drawing/2014/main" id="{00000000-0008-0000-2E00-000005000000}"/>
            </a:ext>
          </a:extLst>
        </xdr:cNvPr>
        <xdr:cNvPicPr preferRelativeResize="0"/>
      </xdr:nvPicPr>
      <xdr:blipFill>
        <a:blip xmlns:r="http://schemas.openxmlformats.org/officeDocument/2006/relationships" r:embed="rId2" cstate="print"/>
        <a:stretch>
          <a:fillRect/>
        </a:stretch>
      </xdr:blipFill>
      <xdr:spPr>
        <a:xfrm>
          <a:off x="415291" y="366818"/>
          <a:ext cx="674793" cy="987850"/>
        </a:xfrm>
        <a:prstGeom prst="rect">
          <a:avLst/>
        </a:prstGeom>
        <a:noFill/>
      </xdr:spPr>
    </xdr:pic>
    <xdr:clientData fLocksWithSheet="0"/>
  </xdr:oneCellAnchor>
  <xdr:oneCellAnchor>
    <xdr:from>
      <xdr:col>1</xdr:col>
      <xdr:colOff>265641</xdr:colOff>
      <xdr:row>12</xdr:row>
      <xdr:rowOff>97154</xdr:rowOff>
    </xdr:from>
    <xdr:ext cx="602191" cy="887095"/>
    <xdr:pic>
      <xdr:nvPicPr>
        <xdr:cNvPr id="6" name="image197.jpg">
          <a:extLst>
            <a:ext uri="{FF2B5EF4-FFF2-40B4-BE49-F238E27FC236}">
              <a16:creationId xmlns:a16="http://schemas.microsoft.com/office/drawing/2014/main" id="{00000000-0008-0000-2E00-000006000000}"/>
            </a:ext>
          </a:extLst>
        </xdr:cNvPr>
        <xdr:cNvPicPr preferRelativeResize="0"/>
      </xdr:nvPicPr>
      <xdr:blipFill>
        <a:blip xmlns:r="http://schemas.openxmlformats.org/officeDocument/2006/relationships" r:embed="rId3" cstate="print"/>
        <a:stretch>
          <a:fillRect/>
        </a:stretch>
      </xdr:blipFill>
      <xdr:spPr>
        <a:xfrm>
          <a:off x="424391" y="2372571"/>
          <a:ext cx="602191" cy="887095"/>
        </a:xfrm>
        <a:prstGeom prst="rect">
          <a:avLst/>
        </a:prstGeom>
        <a:noFill/>
      </xdr:spPr>
    </xdr:pic>
    <xdr:clientData fLocksWithSheet="0"/>
  </xdr:oneCellAnchor>
  <xdr:oneCellAnchor>
    <xdr:from>
      <xdr:col>1</xdr:col>
      <xdr:colOff>257387</xdr:colOff>
      <xdr:row>32</xdr:row>
      <xdr:rowOff>81280</xdr:rowOff>
    </xdr:from>
    <xdr:ext cx="685800" cy="998220"/>
    <xdr:pic>
      <xdr:nvPicPr>
        <xdr:cNvPr id="7" name="image200.jpg" descr="ELSI_1">
          <a:extLst>
            <a:ext uri="{FF2B5EF4-FFF2-40B4-BE49-F238E27FC236}">
              <a16:creationId xmlns:a16="http://schemas.microsoft.com/office/drawing/2014/main" id="{00000000-0008-0000-2E00-000007000000}"/>
            </a:ext>
          </a:extLst>
        </xdr:cNvPr>
        <xdr:cNvPicPr preferRelativeResize="0"/>
      </xdr:nvPicPr>
      <xdr:blipFill>
        <a:blip xmlns:r="http://schemas.openxmlformats.org/officeDocument/2006/relationships" r:embed="rId4" cstate="print"/>
        <a:stretch>
          <a:fillRect/>
        </a:stretch>
      </xdr:blipFill>
      <xdr:spPr>
        <a:xfrm>
          <a:off x="401320" y="6439747"/>
          <a:ext cx="685800" cy="998220"/>
        </a:xfrm>
        <a:prstGeom prst="rect">
          <a:avLst/>
        </a:prstGeom>
        <a:noFill/>
      </xdr:spPr>
    </xdr:pic>
    <xdr:clientData fLocksWithSheet="0"/>
  </xdr:oneCellAnchor>
  <xdr:oneCellAnchor>
    <xdr:from>
      <xdr:col>1</xdr:col>
      <xdr:colOff>342901</xdr:colOff>
      <xdr:row>42</xdr:row>
      <xdr:rowOff>2117</xdr:rowOff>
    </xdr:from>
    <xdr:ext cx="654050" cy="946149"/>
    <xdr:pic>
      <xdr:nvPicPr>
        <xdr:cNvPr id="8" name="image201.jpg">
          <a:extLst>
            <a:ext uri="{FF2B5EF4-FFF2-40B4-BE49-F238E27FC236}">
              <a16:creationId xmlns:a16="http://schemas.microsoft.com/office/drawing/2014/main" id="{00000000-0008-0000-2E00-000008000000}"/>
            </a:ext>
          </a:extLst>
        </xdr:cNvPr>
        <xdr:cNvPicPr preferRelativeResize="0"/>
      </xdr:nvPicPr>
      <xdr:blipFill>
        <a:blip xmlns:r="http://schemas.openxmlformats.org/officeDocument/2006/relationships" r:embed="rId5" cstate="print"/>
        <a:stretch>
          <a:fillRect/>
        </a:stretch>
      </xdr:blipFill>
      <xdr:spPr>
        <a:xfrm>
          <a:off x="501651" y="7939617"/>
          <a:ext cx="654050" cy="946149"/>
        </a:xfrm>
        <a:prstGeom prst="rect">
          <a:avLst/>
        </a:prstGeom>
        <a:noFill/>
      </xdr:spPr>
    </xdr:pic>
    <xdr:clientData fLocksWithSheet="0"/>
  </xdr:oneCellAnchor>
  <xdr:oneCellAnchor>
    <xdr:from>
      <xdr:col>1</xdr:col>
      <xdr:colOff>895350</xdr:colOff>
      <xdr:row>21</xdr:row>
      <xdr:rowOff>104775</xdr:rowOff>
    </xdr:from>
    <xdr:ext cx="276225" cy="285750"/>
    <xdr:pic>
      <xdr:nvPicPr>
        <xdr:cNvPr id="13" name="image198.jpg" descr="záslepka s kloubem pro Elsi.jpg">
          <a:extLst>
            <a:ext uri="{FF2B5EF4-FFF2-40B4-BE49-F238E27FC236}">
              <a16:creationId xmlns:a16="http://schemas.microsoft.com/office/drawing/2014/main" id="{8C908CC1-3B55-48F7-837F-F72BFD053447}"/>
            </a:ext>
          </a:extLst>
        </xdr:cNvPr>
        <xdr:cNvPicPr preferRelativeResize="0"/>
      </xdr:nvPicPr>
      <xdr:blipFill>
        <a:blip xmlns:r="http://schemas.openxmlformats.org/officeDocument/2006/relationships" r:embed="rId1" cstate="print"/>
        <a:stretch>
          <a:fillRect/>
        </a:stretch>
      </xdr:blipFill>
      <xdr:spPr>
        <a:xfrm>
          <a:off x="1040130" y="6177915"/>
          <a:ext cx="276225" cy="285750"/>
        </a:xfrm>
        <a:prstGeom prst="rect">
          <a:avLst/>
        </a:prstGeom>
        <a:noFill/>
      </xdr:spPr>
    </xdr:pic>
    <xdr:clientData fLocksWithSheet="0"/>
  </xdr:oneCellAnchor>
  <xdr:twoCellAnchor editAs="oneCell">
    <xdr:from>
      <xdr:col>1</xdr:col>
      <xdr:colOff>899160</xdr:colOff>
      <xdr:row>21</xdr:row>
      <xdr:rowOff>106680</xdr:rowOff>
    </xdr:from>
    <xdr:to>
      <xdr:col>1</xdr:col>
      <xdr:colOff>1160145</xdr:colOff>
      <xdr:row>22</xdr:row>
      <xdr:rowOff>212090</xdr:rowOff>
    </xdr:to>
    <xdr:pic>
      <xdr:nvPicPr>
        <xdr:cNvPr id="15" name="image198.jpg" descr="záslepka s kloubem pro Elsi.jpg">
          <a:extLst>
            <a:ext uri="{FF2B5EF4-FFF2-40B4-BE49-F238E27FC236}">
              <a16:creationId xmlns:a16="http://schemas.microsoft.com/office/drawing/2014/main" id="{D9B3D038-CCC6-4872-D3E3-D0D0C88C181C}"/>
            </a:ext>
          </a:extLst>
        </xdr:cNvPr>
        <xdr:cNvPicPr>
          <a:picLocks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043940" y="4191000"/>
          <a:ext cx="274320" cy="28194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1</xdr:col>
      <xdr:colOff>899160</xdr:colOff>
      <xdr:row>21</xdr:row>
      <xdr:rowOff>106680</xdr:rowOff>
    </xdr:from>
    <xdr:to>
      <xdr:col>1</xdr:col>
      <xdr:colOff>1160145</xdr:colOff>
      <xdr:row>22</xdr:row>
      <xdr:rowOff>212090</xdr:rowOff>
    </xdr:to>
    <xdr:pic>
      <xdr:nvPicPr>
        <xdr:cNvPr id="16" name="image198.jpg" descr="záslepka s kloubem pro Elsi.jpg">
          <a:extLst>
            <a:ext uri="{FF2B5EF4-FFF2-40B4-BE49-F238E27FC236}">
              <a16:creationId xmlns:a16="http://schemas.microsoft.com/office/drawing/2014/main" id="{C91348E7-2965-0E6D-2740-09410BE6CF0E}"/>
            </a:ext>
          </a:extLst>
        </xdr:cNvPr>
        <xdr:cNvPicPr>
          <a:picLocks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043940" y="4191000"/>
          <a:ext cx="274320" cy="28956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oneCellAnchor>
    <xdr:from>
      <xdr:col>1</xdr:col>
      <xdr:colOff>236643</xdr:colOff>
      <xdr:row>22</xdr:row>
      <xdr:rowOff>43815</xdr:rowOff>
    </xdr:from>
    <xdr:ext cx="681990" cy="1022985"/>
    <xdr:pic>
      <xdr:nvPicPr>
        <xdr:cNvPr id="18" name="image200.jpg">
          <a:extLst>
            <a:ext uri="{FF2B5EF4-FFF2-40B4-BE49-F238E27FC236}">
              <a16:creationId xmlns:a16="http://schemas.microsoft.com/office/drawing/2014/main" id="{B0DD4EE0-806C-4530-B894-C45DD671D41E}"/>
            </a:ext>
          </a:extLst>
        </xdr:cNvPr>
        <xdr:cNvPicPr preferRelativeResize="0"/>
      </xdr:nvPicPr>
      <xdr:blipFill>
        <a:blip xmlns:r="http://schemas.openxmlformats.org/officeDocument/2006/relationships" r:embed="rId7" cstate="print">
          <a:extLst>
            <a:ext uri="{28A0092B-C50C-407E-A947-70E740481C1C}">
              <a14:useLocalDpi xmlns:a14="http://schemas.microsoft.com/office/drawing/2010/main" val="0"/>
            </a:ext>
          </a:extLst>
        </a:blip>
        <a:srcRect/>
        <a:stretch/>
      </xdr:blipFill>
      <xdr:spPr>
        <a:xfrm>
          <a:off x="380576" y="4446482"/>
          <a:ext cx="681990" cy="1022985"/>
        </a:xfrm>
        <a:prstGeom prst="rect">
          <a:avLst/>
        </a:prstGeom>
        <a:noFill/>
      </xdr:spPr>
    </xdr:pic>
    <xdr:clientData fLocksWithSheet="0"/>
  </xdr:oneCellAnchor>
  <xdr:twoCellAnchor editAs="oneCell">
    <xdr:from>
      <xdr:col>1</xdr:col>
      <xdr:colOff>280351</xdr:colOff>
      <xdr:row>51</xdr:row>
      <xdr:rowOff>127000</xdr:rowOff>
    </xdr:from>
    <xdr:to>
      <xdr:col>1</xdr:col>
      <xdr:colOff>1008379</xdr:colOff>
      <xdr:row>57</xdr:row>
      <xdr:rowOff>47063</xdr:rowOff>
    </xdr:to>
    <xdr:pic>
      <xdr:nvPicPr>
        <xdr:cNvPr id="9" name="Obrázek 8">
          <a:extLst>
            <a:ext uri="{FF2B5EF4-FFF2-40B4-BE49-F238E27FC236}">
              <a16:creationId xmlns:a16="http://schemas.microsoft.com/office/drawing/2014/main" id="{2CE4C0CF-ECE3-B5D4-300D-D6F351AD05E5}"/>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439101" y="9694333"/>
          <a:ext cx="735648" cy="11015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2.xml><?xml version="1.0" encoding="utf-8"?>
<xdr:wsDr xmlns:xdr="http://schemas.openxmlformats.org/drawingml/2006/spreadsheetDrawing" xmlns:a="http://schemas.openxmlformats.org/drawingml/2006/main">
  <xdr:oneCellAnchor>
    <xdr:from>
      <xdr:col>2</xdr:col>
      <xdr:colOff>85725</xdr:colOff>
      <xdr:row>43</xdr:row>
      <xdr:rowOff>47625</xdr:rowOff>
    </xdr:from>
    <xdr:ext cx="2552700" cy="628650"/>
    <xdr:pic>
      <xdr:nvPicPr>
        <xdr:cNvPr id="4" name="image202.gif">
          <a:extLst>
            <a:ext uri="{FF2B5EF4-FFF2-40B4-BE49-F238E27FC236}">
              <a16:creationId xmlns:a16="http://schemas.microsoft.com/office/drawing/2014/main" id="{00000000-0008-0000-2F00-00000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155364</xdr:colOff>
      <xdr:row>28</xdr:row>
      <xdr:rowOff>103774</xdr:rowOff>
    </xdr:from>
    <xdr:ext cx="970703" cy="802160"/>
    <xdr:pic>
      <xdr:nvPicPr>
        <xdr:cNvPr id="6" name="image203.png">
          <a:extLst>
            <a:ext uri="{FF2B5EF4-FFF2-40B4-BE49-F238E27FC236}">
              <a16:creationId xmlns:a16="http://schemas.microsoft.com/office/drawing/2014/main" id="{00000000-0008-0000-2F00-000006000000}"/>
            </a:ext>
          </a:extLst>
        </xdr:cNvPr>
        <xdr:cNvPicPr preferRelativeResize="0"/>
      </xdr:nvPicPr>
      <xdr:blipFill>
        <a:blip xmlns:r="http://schemas.openxmlformats.org/officeDocument/2006/relationships" r:embed="rId2" cstate="print"/>
        <a:stretch>
          <a:fillRect/>
        </a:stretch>
      </xdr:blipFill>
      <xdr:spPr>
        <a:xfrm>
          <a:off x="324697" y="6208241"/>
          <a:ext cx="970703" cy="802160"/>
        </a:xfrm>
        <a:prstGeom prst="rect">
          <a:avLst/>
        </a:prstGeom>
        <a:noFill/>
      </xdr:spPr>
    </xdr:pic>
    <xdr:clientData fLocksWithSheet="0"/>
  </xdr:oneCellAnchor>
  <xdr:twoCellAnchor editAs="oneCell">
    <xdr:from>
      <xdr:col>1</xdr:col>
      <xdr:colOff>139699</xdr:colOff>
      <xdr:row>40</xdr:row>
      <xdr:rowOff>227753</xdr:rowOff>
    </xdr:from>
    <xdr:to>
      <xdr:col>1</xdr:col>
      <xdr:colOff>1143000</xdr:colOff>
      <xdr:row>44</xdr:row>
      <xdr:rowOff>209973</xdr:rowOff>
    </xdr:to>
    <xdr:pic>
      <xdr:nvPicPr>
        <xdr:cNvPr id="47106" name="image205.gif">
          <a:extLst>
            <a:ext uri="{FF2B5EF4-FFF2-40B4-BE49-F238E27FC236}">
              <a16:creationId xmlns:a16="http://schemas.microsoft.com/office/drawing/2014/main" id="{91998F5F-90CF-1807-9306-72A5D52A10EC}"/>
            </a:ext>
          </a:extLst>
        </xdr:cNvPr>
        <xdr:cNvPicPr>
          <a:picLocks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09032" y="8948420"/>
          <a:ext cx="1003301" cy="67818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2</xdr:col>
      <xdr:colOff>83820</xdr:colOff>
      <xdr:row>43</xdr:row>
      <xdr:rowOff>45720</xdr:rowOff>
    </xdr:from>
    <xdr:to>
      <xdr:col>2</xdr:col>
      <xdr:colOff>2644140</xdr:colOff>
      <xdr:row>46</xdr:row>
      <xdr:rowOff>114300</xdr:rowOff>
    </xdr:to>
    <xdr:pic>
      <xdr:nvPicPr>
        <xdr:cNvPr id="47107" name="image202.gif">
          <a:extLst>
            <a:ext uri="{FF2B5EF4-FFF2-40B4-BE49-F238E27FC236}">
              <a16:creationId xmlns:a16="http://schemas.microsoft.com/office/drawing/2014/main" id="{929C5AC3-9565-AEA9-FFC7-F5612104E8FA}"/>
            </a:ext>
          </a:extLst>
        </xdr:cNvPr>
        <xdr:cNvPicPr>
          <a:picLocks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225040" y="9075420"/>
          <a:ext cx="2552700" cy="62484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2</xdr:col>
      <xdr:colOff>83820</xdr:colOff>
      <xdr:row>43</xdr:row>
      <xdr:rowOff>53340</xdr:rowOff>
    </xdr:from>
    <xdr:to>
      <xdr:col>2</xdr:col>
      <xdr:colOff>2644140</xdr:colOff>
      <xdr:row>46</xdr:row>
      <xdr:rowOff>129540</xdr:rowOff>
    </xdr:to>
    <xdr:pic>
      <xdr:nvPicPr>
        <xdr:cNvPr id="47110" name="Picture 6">
          <a:extLst>
            <a:ext uri="{FF2B5EF4-FFF2-40B4-BE49-F238E27FC236}">
              <a16:creationId xmlns:a16="http://schemas.microsoft.com/office/drawing/2014/main" id="{C1B3E734-F8DB-827E-E38C-D14F02DE522D}"/>
            </a:ext>
          </a:extLst>
        </xdr:cNvPr>
        <xdr:cNvPicPr>
          <a:picLocks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225040" y="9083040"/>
          <a:ext cx="2552700" cy="62484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oneCellAnchor>
    <xdr:from>
      <xdr:col>1</xdr:col>
      <xdr:colOff>88477</xdr:colOff>
      <xdr:row>2</xdr:row>
      <xdr:rowOff>114512</xdr:rowOff>
    </xdr:from>
    <xdr:ext cx="1139190" cy="859155"/>
    <xdr:pic>
      <xdr:nvPicPr>
        <xdr:cNvPr id="9" name="image196.jpg">
          <a:extLst>
            <a:ext uri="{FF2B5EF4-FFF2-40B4-BE49-F238E27FC236}">
              <a16:creationId xmlns:a16="http://schemas.microsoft.com/office/drawing/2014/main" id="{0B380014-94E4-4497-A376-18E931608238}"/>
            </a:ext>
          </a:extLst>
        </xdr:cNvPr>
        <xdr:cNvPicPr preferRelativeResize="0"/>
      </xdr:nvPicPr>
      <xdr:blipFill>
        <a:blip xmlns:r="http://schemas.openxmlformats.org/officeDocument/2006/relationships" r:embed="rId5" cstate="print"/>
        <a:stretch>
          <a:fillRect/>
        </a:stretch>
      </xdr:blipFill>
      <xdr:spPr>
        <a:xfrm>
          <a:off x="257810" y="520912"/>
          <a:ext cx="1139190" cy="859155"/>
        </a:xfrm>
        <a:prstGeom prst="rect">
          <a:avLst/>
        </a:prstGeom>
        <a:noFill/>
      </xdr:spPr>
    </xdr:pic>
    <xdr:clientData fLocksWithSheet="0"/>
  </xdr:oneCellAnchor>
  <xdr:oneCellAnchor>
    <xdr:from>
      <xdr:col>1</xdr:col>
      <xdr:colOff>167300</xdr:colOff>
      <xdr:row>49</xdr:row>
      <xdr:rowOff>70115</xdr:rowOff>
    </xdr:from>
    <xdr:ext cx="1056133" cy="1237018"/>
    <xdr:pic>
      <xdr:nvPicPr>
        <xdr:cNvPr id="16" name="Obrázek 15">
          <a:extLst>
            <a:ext uri="{FF2B5EF4-FFF2-40B4-BE49-F238E27FC236}">
              <a16:creationId xmlns:a16="http://schemas.microsoft.com/office/drawing/2014/main" id="{7D470303-B977-4EAC-8306-2A52A905448C}"/>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326050" y="10505282"/>
          <a:ext cx="1056133" cy="123701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84668</xdr:colOff>
      <xdr:row>14</xdr:row>
      <xdr:rowOff>88823</xdr:rowOff>
    </xdr:from>
    <xdr:to>
      <xdr:col>1</xdr:col>
      <xdr:colOff>1202279</xdr:colOff>
      <xdr:row>18</xdr:row>
      <xdr:rowOff>116416</xdr:rowOff>
    </xdr:to>
    <xdr:pic>
      <xdr:nvPicPr>
        <xdr:cNvPr id="2" name="Obrázek 1" descr="Image 2 of 31">
          <a:extLst>
            <a:ext uri="{FF2B5EF4-FFF2-40B4-BE49-F238E27FC236}">
              <a16:creationId xmlns:a16="http://schemas.microsoft.com/office/drawing/2014/main" id="{3511011A-1F33-7461-AEBD-CB8C17D07F1B}"/>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243418" y="3750656"/>
          <a:ext cx="1123326" cy="7472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3.xml><?xml version="1.0" encoding="utf-8"?>
<xdr:wsDr xmlns:xdr="http://schemas.openxmlformats.org/drawingml/2006/spreadsheetDrawing" xmlns:a="http://schemas.openxmlformats.org/drawingml/2006/main">
  <xdr:oneCellAnchor>
    <xdr:from>
      <xdr:col>1</xdr:col>
      <xdr:colOff>285750</xdr:colOff>
      <xdr:row>15</xdr:row>
      <xdr:rowOff>147693</xdr:rowOff>
    </xdr:from>
    <xdr:ext cx="744533" cy="1214315"/>
    <xdr:pic>
      <xdr:nvPicPr>
        <xdr:cNvPr id="9" name="Picture 18">
          <a:extLst>
            <a:ext uri="{FF2B5EF4-FFF2-40B4-BE49-F238E27FC236}">
              <a16:creationId xmlns:a16="http://schemas.microsoft.com/office/drawing/2014/main" id="{86CDED36-0D59-4167-9FBD-B17BDEFA5814}"/>
            </a:ext>
          </a:extLst>
        </xdr:cNvPr>
        <xdr:cNvPicPr>
          <a:picLocks noChangeAspect="1"/>
        </xdr:cNvPicPr>
      </xdr:nvPicPr>
      <xdr:blipFill>
        <a:blip xmlns:r="http://schemas.openxmlformats.org/officeDocument/2006/relationships" r:embed="rId1" cstate="print"/>
        <a:stretch>
          <a:fillRect/>
        </a:stretch>
      </xdr:blipFill>
      <xdr:spPr>
        <a:xfrm>
          <a:off x="444500" y="2952276"/>
          <a:ext cx="744533" cy="1214315"/>
        </a:xfrm>
        <a:prstGeom prst="rect">
          <a:avLst/>
        </a:prstGeom>
      </xdr:spPr>
    </xdr:pic>
    <xdr:clientData/>
  </xdr:oneCellAnchor>
  <xdr:twoCellAnchor editAs="oneCell">
    <xdr:from>
      <xdr:col>1</xdr:col>
      <xdr:colOff>286834</xdr:colOff>
      <xdr:row>28</xdr:row>
      <xdr:rowOff>91863</xdr:rowOff>
    </xdr:from>
    <xdr:to>
      <xdr:col>1</xdr:col>
      <xdr:colOff>1031053</xdr:colOff>
      <xdr:row>34</xdr:row>
      <xdr:rowOff>97445</xdr:rowOff>
    </xdr:to>
    <xdr:pic>
      <xdr:nvPicPr>
        <xdr:cNvPr id="10" name="Obrázek 9">
          <a:extLst>
            <a:ext uri="{FF2B5EF4-FFF2-40B4-BE49-F238E27FC236}">
              <a16:creationId xmlns:a16="http://schemas.microsoft.com/office/drawing/2014/main" id="{B8406F91-15F7-4A11-9AD7-F3531795B866}"/>
            </a:ext>
          </a:extLst>
        </xdr:cNvPr>
        <xdr:cNvPicPr>
          <a:picLocks noChangeAspect="1"/>
        </xdr:cNvPicPr>
      </xdr:nvPicPr>
      <xdr:blipFill>
        <a:blip xmlns:r="http://schemas.openxmlformats.org/officeDocument/2006/relationships" r:embed="rId2" cstate="print"/>
        <a:stretch>
          <a:fillRect/>
        </a:stretch>
      </xdr:blipFill>
      <xdr:spPr>
        <a:xfrm>
          <a:off x="445584" y="5436446"/>
          <a:ext cx="744219" cy="1137998"/>
        </a:xfrm>
        <a:prstGeom prst="rect">
          <a:avLst/>
        </a:prstGeom>
      </xdr:spPr>
    </xdr:pic>
    <xdr:clientData/>
  </xdr:twoCellAnchor>
  <xdr:twoCellAnchor editAs="oneCell">
    <xdr:from>
      <xdr:col>1</xdr:col>
      <xdr:colOff>301077</xdr:colOff>
      <xdr:row>39</xdr:row>
      <xdr:rowOff>102023</xdr:rowOff>
    </xdr:from>
    <xdr:to>
      <xdr:col>1</xdr:col>
      <xdr:colOff>1055458</xdr:colOff>
      <xdr:row>45</xdr:row>
      <xdr:rowOff>104606</xdr:rowOff>
    </xdr:to>
    <xdr:pic>
      <xdr:nvPicPr>
        <xdr:cNvPr id="11" name="Obrázek 10">
          <a:extLst>
            <a:ext uri="{FF2B5EF4-FFF2-40B4-BE49-F238E27FC236}">
              <a16:creationId xmlns:a16="http://schemas.microsoft.com/office/drawing/2014/main" id="{99248829-6904-470B-A699-7C8AB2DE504B}"/>
            </a:ext>
          </a:extLst>
        </xdr:cNvPr>
        <xdr:cNvPicPr>
          <a:picLocks noChangeAspect="1"/>
        </xdr:cNvPicPr>
      </xdr:nvPicPr>
      <xdr:blipFill>
        <a:blip xmlns:r="http://schemas.openxmlformats.org/officeDocument/2006/relationships" r:embed="rId3" cstate="print"/>
        <a:stretch>
          <a:fillRect/>
        </a:stretch>
      </xdr:blipFill>
      <xdr:spPr>
        <a:xfrm>
          <a:off x="459827" y="7478606"/>
          <a:ext cx="754381" cy="1134999"/>
        </a:xfrm>
        <a:prstGeom prst="rect">
          <a:avLst/>
        </a:prstGeom>
      </xdr:spPr>
    </xdr:pic>
    <xdr:clientData/>
  </xdr:twoCellAnchor>
  <xdr:twoCellAnchor editAs="oneCell">
    <xdr:from>
      <xdr:col>1</xdr:col>
      <xdr:colOff>152437</xdr:colOff>
      <xdr:row>51</xdr:row>
      <xdr:rowOff>224304</xdr:rowOff>
    </xdr:from>
    <xdr:to>
      <xdr:col>1</xdr:col>
      <xdr:colOff>1104066</xdr:colOff>
      <xdr:row>58</xdr:row>
      <xdr:rowOff>31004</xdr:rowOff>
    </xdr:to>
    <xdr:pic>
      <xdr:nvPicPr>
        <xdr:cNvPr id="14" name="Obrázek 13">
          <a:extLst>
            <a:ext uri="{FF2B5EF4-FFF2-40B4-BE49-F238E27FC236}">
              <a16:creationId xmlns:a16="http://schemas.microsoft.com/office/drawing/2014/main" id="{5FD3E6EC-DE64-40AC-ADA0-91CE388968FF}"/>
            </a:ext>
          </a:extLst>
        </xdr:cNvPr>
        <xdr:cNvPicPr>
          <a:picLocks noChangeAspect="1"/>
        </xdr:cNvPicPr>
      </xdr:nvPicPr>
      <xdr:blipFill>
        <a:blip xmlns:r="http://schemas.openxmlformats.org/officeDocument/2006/relationships" r:embed="rId4" cstate="print"/>
        <a:stretch>
          <a:fillRect/>
        </a:stretch>
      </xdr:blipFill>
      <xdr:spPr>
        <a:xfrm>
          <a:off x="311187" y="9812804"/>
          <a:ext cx="951629" cy="1119034"/>
        </a:xfrm>
        <a:prstGeom prst="rect">
          <a:avLst/>
        </a:prstGeom>
      </xdr:spPr>
    </xdr:pic>
    <xdr:clientData/>
  </xdr:twoCellAnchor>
  <xdr:twoCellAnchor editAs="oneCell">
    <xdr:from>
      <xdr:col>1</xdr:col>
      <xdr:colOff>96122</xdr:colOff>
      <xdr:row>1</xdr:row>
      <xdr:rowOff>95591</xdr:rowOff>
    </xdr:from>
    <xdr:to>
      <xdr:col>1</xdr:col>
      <xdr:colOff>1192108</xdr:colOff>
      <xdr:row>9</xdr:row>
      <xdr:rowOff>166096</xdr:rowOff>
    </xdr:to>
    <xdr:pic>
      <xdr:nvPicPr>
        <xdr:cNvPr id="2" name="Obrázek 1">
          <a:extLst>
            <a:ext uri="{FF2B5EF4-FFF2-40B4-BE49-F238E27FC236}">
              <a16:creationId xmlns:a16="http://schemas.microsoft.com/office/drawing/2014/main" id="{C6BC22EF-6484-7B0F-956B-60ED61FE4A89}"/>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254872" y="328424"/>
          <a:ext cx="1095986" cy="15627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1</xdr:col>
      <xdr:colOff>273051</xdr:colOff>
      <xdr:row>1</xdr:row>
      <xdr:rowOff>142874</xdr:rowOff>
    </xdr:from>
    <xdr:to>
      <xdr:col>1</xdr:col>
      <xdr:colOff>1076961</xdr:colOff>
      <xdr:row>8</xdr:row>
      <xdr:rowOff>11217</xdr:rowOff>
    </xdr:to>
    <xdr:pic>
      <xdr:nvPicPr>
        <xdr:cNvPr id="2" name="Obrázek 1">
          <a:extLst>
            <a:ext uri="{FF2B5EF4-FFF2-40B4-BE49-F238E27FC236}">
              <a16:creationId xmlns:a16="http://schemas.microsoft.com/office/drawing/2014/main" id="{3B3B260A-E6D9-4BAD-A9E6-1AA55ADAC6D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01651" y="371474"/>
          <a:ext cx="800100" cy="13102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5.xml><?xml version="1.0" encoding="utf-8"?>
<xdr:wsDr xmlns:xdr="http://schemas.openxmlformats.org/drawingml/2006/spreadsheetDrawing" xmlns:a="http://schemas.openxmlformats.org/drawingml/2006/main">
  <xdr:oneCellAnchor>
    <xdr:from>
      <xdr:col>1</xdr:col>
      <xdr:colOff>309880</xdr:colOff>
      <xdr:row>1</xdr:row>
      <xdr:rowOff>110914</xdr:rowOff>
    </xdr:from>
    <xdr:ext cx="857250" cy="1257300"/>
    <xdr:pic>
      <xdr:nvPicPr>
        <xdr:cNvPr id="5" name="image215.jpg">
          <a:extLst>
            <a:ext uri="{FF2B5EF4-FFF2-40B4-BE49-F238E27FC236}">
              <a16:creationId xmlns:a16="http://schemas.microsoft.com/office/drawing/2014/main" id="{00000000-0008-0000-3200-000005000000}"/>
            </a:ext>
          </a:extLst>
        </xdr:cNvPr>
        <xdr:cNvPicPr preferRelativeResize="0"/>
      </xdr:nvPicPr>
      <xdr:blipFill>
        <a:blip xmlns:r="http://schemas.openxmlformats.org/officeDocument/2006/relationships" r:embed="rId1" cstate="print"/>
        <a:stretch>
          <a:fillRect/>
        </a:stretch>
      </xdr:blipFill>
      <xdr:spPr>
        <a:xfrm>
          <a:off x="453813" y="339514"/>
          <a:ext cx="857250" cy="1257300"/>
        </a:xfrm>
        <a:prstGeom prst="rect">
          <a:avLst/>
        </a:prstGeom>
        <a:noFill/>
      </xdr:spPr>
    </xdr:pic>
    <xdr:clientData fLocksWithSheet="0"/>
  </xdr:oneCellAnchor>
  <xdr:twoCellAnchor editAs="oneCell">
    <xdr:from>
      <xdr:col>1</xdr:col>
      <xdr:colOff>233680</xdr:colOff>
      <xdr:row>13</xdr:row>
      <xdr:rowOff>63500</xdr:rowOff>
    </xdr:from>
    <xdr:to>
      <xdr:col>1</xdr:col>
      <xdr:colOff>1123950</xdr:colOff>
      <xdr:row>20</xdr:row>
      <xdr:rowOff>98425</xdr:rowOff>
    </xdr:to>
    <xdr:pic>
      <xdr:nvPicPr>
        <xdr:cNvPr id="2" name="Obrázek 1">
          <a:extLst>
            <a:ext uri="{FF2B5EF4-FFF2-40B4-BE49-F238E27FC236}">
              <a16:creationId xmlns:a16="http://schemas.microsoft.com/office/drawing/2014/main" id="{66BADED7-BB17-912E-DC2C-54E4559CDBFC}"/>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77613" y="2476500"/>
          <a:ext cx="878840" cy="13360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252307</xdr:colOff>
      <xdr:row>27</xdr:row>
      <xdr:rowOff>6773</xdr:rowOff>
    </xdr:from>
    <xdr:to>
      <xdr:col>1</xdr:col>
      <xdr:colOff>1126702</xdr:colOff>
      <xdr:row>34</xdr:row>
      <xdr:rowOff>55033</xdr:rowOff>
    </xdr:to>
    <xdr:pic>
      <xdr:nvPicPr>
        <xdr:cNvPr id="3" name="Obrázek 2">
          <a:extLst>
            <a:ext uri="{FF2B5EF4-FFF2-40B4-BE49-F238E27FC236}">
              <a16:creationId xmlns:a16="http://schemas.microsoft.com/office/drawing/2014/main" id="{6A70A32E-839F-E38C-9F41-462DE5BBA5B9}"/>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96240" y="4959773"/>
          <a:ext cx="883920" cy="13436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193040</xdr:colOff>
      <xdr:row>41</xdr:row>
      <xdr:rowOff>64770</xdr:rowOff>
    </xdr:from>
    <xdr:to>
      <xdr:col>1</xdr:col>
      <xdr:colOff>1085850</xdr:colOff>
      <xdr:row>48</xdr:row>
      <xdr:rowOff>97790</xdr:rowOff>
    </xdr:to>
    <xdr:pic>
      <xdr:nvPicPr>
        <xdr:cNvPr id="4" name="Obrázek 3">
          <a:extLst>
            <a:ext uri="{FF2B5EF4-FFF2-40B4-BE49-F238E27FC236}">
              <a16:creationId xmlns:a16="http://schemas.microsoft.com/office/drawing/2014/main" id="{F7114F0B-FCA2-4EDF-A66F-4A8F3F8FC39C}"/>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37820" y="7288530"/>
          <a:ext cx="881380" cy="13201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6.xml><?xml version="1.0" encoding="utf-8"?>
<xdr:wsDr xmlns:xdr="http://schemas.openxmlformats.org/drawingml/2006/spreadsheetDrawing" xmlns:a="http://schemas.openxmlformats.org/drawingml/2006/main">
  <xdr:oneCellAnchor>
    <xdr:from>
      <xdr:col>1</xdr:col>
      <xdr:colOff>271568</xdr:colOff>
      <xdr:row>1</xdr:row>
      <xdr:rowOff>161291</xdr:rowOff>
    </xdr:from>
    <xdr:ext cx="606425" cy="1089660"/>
    <xdr:pic>
      <xdr:nvPicPr>
        <xdr:cNvPr id="3" name="image218.jpg">
          <a:extLst>
            <a:ext uri="{FF2B5EF4-FFF2-40B4-BE49-F238E27FC236}">
              <a16:creationId xmlns:a16="http://schemas.microsoft.com/office/drawing/2014/main" id="{00000000-0008-0000-3300-000003000000}"/>
            </a:ext>
          </a:extLst>
        </xdr:cNvPr>
        <xdr:cNvPicPr preferRelativeResize="0"/>
      </xdr:nvPicPr>
      <xdr:blipFill>
        <a:blip xmlns:r="http://schemas.openxmlformats.org/officeDocument/2006/relationships" r:embed="rId1" cstate="print"/>
        <a:stretch>
          <a:fillRect/>
        </a:stretch>
      </xdr:blipFill>
      <xdr:spPr>
        <a:xfrm>
          <a:off x="430318" y="394124"/>
          <a:ext cx="606425" cy="1089660"/>
        </a:xfrm>
        <a:prstGeom prst="rect">
          <a:avLst/>
        </a:prstGeom>
        <a:noFill/>
      </xdr:spPr>
    </xdr:pic>
    <xdr:clientData fLocksWithSheet="0"/>
  </xdr:oneCellAnchor>
  <xdr:oneCellAnchor>
    <xdr:from>
      <xdr:col>1</xdr:col>
      <xdr:colOff>159808</xdr:colOff>
      <xdr:row>12</xdr:row>
      <xdr:rowOff>127000</xdr:rowOff>
    </xdr:from>
    <xdr:ext cx="946785" cy="1293495"/>
    <xdr:pic>
      <xdr:nvPicPr>
        <xdr:cNvPr id="4" name="image220.jpg">
          <a:extLst>
            <a:ext uri="{FF2B5EF4-FFF2-40B4-BE49-F238E27FC236}">
              <a16:creationId xmlns:a16="http://schemas.microsoft.com/office/drawing/2014/main" id="{00000000-0008-0000-3300-000004000000}"/>
            </a:ext>
          </a:extLst>
        </xdr:cNvPr>
        <xdr:cNvPicPr preferRelativeResize="0"/>
      </xdr:nvPicPr>
      <xdr:blipFill>
        <a:blip xmlns:r="http://schemas.openxmlformats.org/officeDocument/2006/relationships" r:embed="rId2" cstate="print"/>
        <a:stretch>
          <a:fillRect/>
        </a:stretch>
      </xdr:blipFill>
      <xdr:spPr>
        <a:xfrm>
          <a:off x="318558" y="2391833"/>
          <a:ext cx="946785" cy="1293495"/>
        </a:xfrm>
        <a:prstGeom prst="rect">
          <a:avLst/>
        </a:prstGeom>
        <a:noFill/>
      </xdr:spPr>
    </xdr:pic>
    <xdr:clientData fLocksWithSheet="0"/>
  </xdr:oneCellAnchor>
  <xdr:oneCellAnchor>
    <xdr:from>
      <xdr:col>1</xdr:col>
      <xdr:colOff>304204</xdr:colOff>
      <xdr:row>35</xdr:row>
      <xdr:rowOff>162306</xdr:rowOff>
    </xdr:from>
    <xdr:ext cx="803686" cy="1218138"/>
    <xdr:pic>
      <xdr:nvPicPr>
        <xdr:cNvPr id="6" name="Obrázek 5">
          <a:extLst>
            <a:ext uri="{FF2B5EF4-FFF2-40B4-BE49-F238E27FC236}">
              <a16:creationId xmlns:a16="http://schemas.microsoft.com/office/drawing/2014/main" id="{19EF5C85-015D-4732-B02B-7095D6EE3387}"/>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62954" y="6671056"/>
          <a:ext cx="803686" cy="121813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286809</xdr:colOff>
      <xdr:row>47</xdr:row>
      <xdr:rowOff>139277</xdr:rowOff>
    </xdr:from>
    <xdr:ext cx="822960" cy="1234440"/>
    <xdr:pic>
      <xdr:nvPicPr>
        <xdr:cNvPr id="8" name="Obrázek 7">
          <a:extLst>
            <a:ext uri="{FF2B5EF4-FFF2-40B4-BE49-F238E27FC236}">
              <a16:creationId xmlns:a16="http://schemas.microsoft.com/office/drawing/2014/main" id="{9F8461B6-3066-4C3E-BB93-F8C370911513}"/>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45559" y="8859944"/>
          <a:ext cx="822960" cy="123444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194735</xdr:colOff>
      <xdr:row>23</xdr:row>
      <xdr:rowOff>30144</xdr:rowOff>
    </xdr:from>
    <xdr:to>
      <xdr:col>1</xdr:col>
      <xdr:colOff>1121833</xdr:colOff>
      <xdr:row>30</xdr:row>
      <xdr:rowOff>143933</xdr:rowOff>
    </xdr:to>
    <xdr:pic>
      <xdr:nvPicPr>
        <xdr:cNvPr id="2" name="Obrázek 1" descr="Image 8 of 27">
          <a:extLst>
            <a:ext uri="{FF2B5EF4-FFF2-40B4-BE49-F238E27FC236}">
              <a16:creationId xmlns:a16="http://schemas.microsoft.com/office/drawing/2014/main" id="{A7F55358-C01B-3949-E9E7-26E202FE76FD}"/>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364068" y="4271944"/>
          <a:ext cx="927098" cy="14091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1</xdr:col>
      <xdr:colOff>274320</xdr:colOff>
      <xdr:row>26</xdr:row>
      <xdr:rowOff>91016</xdr:rowOff>
    </xdr:from>
    <xdr:to>
      <xdr:col>1</xdr:col>
      <xdr:colOff>1125220</xdr:colOff>
      <xdr:row>33</xdr:row>
      <xdr:rowOff>95723</xdr:rowOff>
    </xdr:to>
    <xdr:pic>
      <xdr:nvPicPr>
        <xdr:cNvPr id="2" name="Obrázek 1">
          <a:extLst>
            <a:ext uri="{FF2B5EF4-FFF2-40B4-BE49-F238E27FC236}">
              <a16:creationId xmlns:a16="http://schemas.microsoft.com/office/drawing/2014/main" id="{4D2A1B68-2AAC-02DF-20D6-E1A702B8B86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43653" y="4866216"/>
          <a:ext cx="850900" cy="12886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284380</xdr:colOff>
      <xdr:row>38</xdr:row>
      <xdr:rowOff>123912</xdr:rowOff>
    </xdr:from>
    <xdr:to>
      <xdr:col>1</xdr:col>
      <xdr:colOff>1124374</xdr:colOff>
      <xdr:row>45</xdr:row>
      <xdr:rowOff>97992</xdr:rowOff>
    </xdr:to>
    <xdr:pic>
      <xdr:nvPicPr>
        <xdr:cNvPr id="3" name="Obrázek 2">
          <a:extLst>
            <a:ext uri="{FF2B5EF4-FFF2-40B4-BE49-F238E27FC236}">
              <a16:creationId xmlns:a16="http://schemas.microsoft.com/office/drawing/2014/main" id="{3E1994D3-16D8-EAA2-13F6-5A2C1B4A4AD6}"/>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53713" y="7083512"/>
          <a:ext cx="824754" cy="12618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226060</xdr:colOff>
      <xdr:row>2</xdr:row>
      <xdr:rowOff>17780</xdr:rowOff>
    </xdr:from>
    <xdr:to>
      <xdr:col>1</xdr:col>
      <xdr:colOff>1122107</xdr:colOff>
      <xdr:row>9</xdr:row>
      <xdr:rowOff>19897</xdr:rowOff>
    </xdr:to>
    <xdr:pic>
      <xdr:nvPicPr>
        <xdr:cNvPr id="4" name="Obrázek 3">
          <a:extLst>
            <a:ext uri="{FF2B5EF4-FFF2-40B4-BE49-F238E27FC236}">
              <a16:creationId xmlns:a16="http://schemas.microsoft.com/office/drawing/2014/main" id="{AA3F2A3E-D4D4-E536-5FFB-3EC53324F9AB}"/>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95393" y="424180"/>
          <a:ext cx="903667" cy="12860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243840</xdr:colOff>
      <xdr:row>14</xdr:row>
      <xdr:rowOff>67733</xdr:rowOff>
    </xdr:from>
    <xdr:to>
      <xdr:col>1</xdr:col>
      <xdr:colOff>1085215</xdr:colOff>
      <xdr:row>21</xdr:row>
      <xdr:rowOff>95300</xdr:rowOff>
    </xdr:to>
    <xdr:pic>
      <xdr:nvPicPr>
        <xdr:cNvPr id="5" name="Obrázek 4">
          <a:extLst>
            <a:ext uri="{FF2B5EF4-FFF2-40B4-BE49-F238E27FC236}">
              <a16:creationId xmlns:a16="http://schemas.microsoft.com/office/drawing/2014/main" id="{86CE14B9-2095-B85C-952E-B71F18986A2C}"/>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13173" y="2658533"/>
          <a:ext cx="856615" cy="13229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8.xml><?xml version="1.0" encoding="utf-8"?>
<xdr:wsDr xmlns:xdr="http://schemas.openxmlformats.org/drawingml/2006/spreadsheetDrawing" xmlns:a="http://schemas.openxmlformats.org/drawingml/2006/main">
  <xdr:oneCellAnchor>
    <xdr:from>
      <xdr:col>1</xdr:col>
      <xdr:colOff>213361</xdr:colOff>
      <xdr:row>23</xdr:row>
      <xdr:rowOff>60960</xdr:rowOff>
    </xdr:from>
    <xdr:ext cx="868680" cy="1127760"/>
    <xdr:pic>
      <xdr:nvPicPr>
        <xdr:cNvPr id="3" name="image223.jpg">
          <a:extLst>
            <a:ext uri="{FF2B5EF4-FFF2-40B4-BE49-F238E27FC236}">
              <a16:creationId xmlns:a16="http://schemas.microsoft.com/office/drawing/2014/main" id="{00000000-0008-0000-3400-000003000000}"/>
            </a:ext>
          </a:extLst>
        </xdr:cNvPr>
        <xdr:cNvPicPr preferRelativeResize="0"/>
      </xdr:nvPicPr>
      <xdr:blipFill>
        <a:blip xmlns:r="http://schemas.openxmlformats.org/officeDocument/2006/relationships" r:embed="rId1" cstate="print"/>
        <a:stretch>
          <a:fillRect/>
        </a:stretch>
      </xdr:blipFill>
      <xdr:spPr>
        <a:xfrm>
          <a:off x="356236" y="4499610"/>
          <a:ext cx="868680" cy="1127760"/>
        </a:xfrm>
        <a:prstGeom prst="rect">
          <a:avLst/>
        </a:prstGeom>
        <a:noFill/>
      </xdr:spPr>
    </xdr:pic>
    <xdr:clientData fLocksWithSheet="0"/>
  </xdr:oneCellAnchor>
  <xdr:twoCellAnchor editAs="oneCell">
    <xdr:from>
      <xdr:col>1</xdr:col>
      <xdr:colOff>230505</xdr:colOff>
      <xdr:row>1</xdr:row>
      <xdr:rowOff>19050</xdr:rowOff>
    </xdr:from>
    <xdr:to>
      <xdr:col>1</xdr:col>
      <xdr:colOff>989637</xdr:colOff>
      <xdr:row>7</xdr:row>
      <xdr:rowOff>95250</xdr:rowOff>
    </xdr:to>
    <xdr:pic>
      <xdr:nvPicPr>
        <xdr:cNvPr id="2" name="Obrázek 1">
          <a:extLst>
            <a:ext uri="{FF2B5EF4-FFF2-40B4-BE49-F238E27FC236}">
              <a16:creationId xmlns:a16="http://schemas.microsoft.com/office/drawing/2014/main" id="{BE61B804-1051-F631-290D-1AD893E626D6}"/>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73380" y="476250"/>
          <a:ext cx="759132" cy="1133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266700</xdr:colOff>
      <xdr:row>12</xdr:row>
      <xdr:rowOff>99061</xdr:rowOff>
    </xdr:from>
    <xdr:to>
      <xdr:col>1</xdr:col>
      <xdr:colOff>936035</xdr:colOff>
      <xdr:row>17</xdr:row>
      <xdr:rowOff>174203</xdr:rowOff>
    </xdr:to>
    <xdr:pic>
      <xdr:nvPicPr>
        <xdr:cNvPr id="8" name="Obrázek 7">
          <a:extLst>
            <a:ext uri="{FF2B5EF4-FFF2-40B4-BE49-F238E27FC236}">
              <a16:creationId xmlns:a16="http://schemas.microsoft.com/office/drawing/2014/main" id="{666CF1A0-CDD8-0166-B1F5-31FC0EE2427B}"/>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14867" y="2226311"/>
          <a:ext cx="678860" cy="9486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179914</xdr:colOff>
      <xdr:row>35</xdr:row>
      <xdr:rowOff>50491</xdr:rowOff>
    </xdr:from>
    <xdr:to>
      <xdr:col>1</xdr:col>
      <xdr:colOff>1037036</xdr:colOff>
      <xdr:row>42</xdr:row>
      <xdr:rowOff>21167</xdr:rowOff>
    </xdr:to>
    <xdr:pic>
      <xdr:nvPicPr>
        <xdr:cNvPr id="4" name="Obrázek 3" descr="Image 1 of 4">
          <a:extLst>
            <a:ext uri="{FF2B5EF4-FFF2-40B4-BE49-F238E27FC236}">
              <a16:creationId xmlns:a16="http://schemas.microsoft.com/office/drawing/2014/main" id="{C66A6F95-0FF2-7D85-58CA-F8F885E7EA7C}"/>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38664" y="6294658"/>
          <a:ext cx="857122" cy="12830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9.xml><?xml version="1.0" encoding="utf-8"?>
<xdr:wsDr xmlns:xdr="http://schemas.openxmlformats.org/drawingml/2006/spreadsheetDrawing" xmlns:a="http://schemas.openxmlformats.org/drawingml/2006/main">
  <xdr:oneCellAnchor>
    <xdr:from>
      <xdr:col>1</xdr:col>
      <xdr:colOff>238125</xdr:colOff>
      <xdr:row>12</xdr:row>
      <xdr:rowOff>20955</xdr:rowOff>
    </xdr:from>
    <xdr:ext cx="912495" cy="1289685"/>
    <xdr:pic>
      <xdr:nvPicPr>
        <xdr:cNvPr id="3" name="image228.jpg">
          <a:extLst>
            <a:ext uri="{FF2B5EF4-FFF2-40B4-BE49-F238E27FC236}">
              <a16:creationId xmlns:a16="http://schemas.microsoft.com/office/drawing/2014/main" id="{00000000-0008-0000-3500-000003000000}"/>
            </a:ext>
          </a:extLst>
        </xdr:cNvPr>
        <xdr:cNvPicPr preferRelativeResize="0"/>
      </xdr:nvPicPr>
      <xdr:blipFill>
        <a:blip xmlns:r="http://schemas.openxmlformats.org/officeDocument/2006/relationships" r:embed="rId1" cstate="print"/>
        <a:stretch>
          <a:fillRect/>
        </a:stretch>
      </xdr:blipFill>
      <xdr:spPr>
        <a:xfrm>
          <a:off x="382905" y="2345055"/>
          <a:ext cx="912495" cy="1289685"/>
        </a:xfrm>
        <a:prstGeom prst="rect">
          <a:avLst/>
        </a:prstGeom>
        <a:noFill/>
      </xdr:spPr>
    </xdr:pic>
    <xdr:clientData fLocksWithSheet="0"/>
  </xdr:oneCellAnchor>
  <xdr:oneCellAnchor>
    <xdr:from>
      <xdr:col>1</xdr:col>
      <xdr:colOff>246593</xdr:colOff>
      <xdr:row>23</xdr:row>
      <xdr:rowOff>155999</xdr:rowOff>
    </xdr:from>
    <xdr:ext cx="820208" cy="1190201"/>
    <xdr:pic>
      <xdr:nvPicPr>
        <xdr:cNvPr id="4" name="image226.jpg">
          <a:extLst>
            <a:ext uri="{FF2B5EF4-FFF2-40B4-BE49-F238E27FC236}">
              <a16:creationId xmlns:a16="http://schemas.microsoft.com/office/drawing/2014/main" id="{00000000-0008-0000-3500-000004000000}"/>
            </a:ext>
          </a:extLst>
        </xdr:cNvPr>
        <xdr:cNvPicPr preferRelativeResize="0"/>
      </xdr:nvPicPr>
      <xdr:blipFill>
        <a:blip xmlns:r="http://schemas.openxmlformats.org/officeDocument/2006/relationships" r:embed="rId2" cstate="print"/>
        <a:stretch>
          <a:fillRect/>
        </a:stretch>
      </xdr:blipFill>
      <xdr:spPr>
        <a:xfrm>
          <a:off x="415926" y="4440132"/>
          <a:ext cx="820208" cy="1190201"/>
        </a:xfrm>
        <a:prstGeom prst="rect">
          <a:avLst/>
        </a:prstGeom>
        <a:noFill/>
      </xdr:spPr>
    </xdr:pic>
    <xdr:clientData fLocksWithSheet="0"/>
  </xdr:oneCellAnchor>
  <xdr:oneCellAnchor>
    <xdr:from>
      <xdr:col>1</xdr:col>
      <xdr:colOff>277708</xdr:colOff>
      <xdr:row>34</xdr:row>
      <xdr:rowOff>69638</xdr:rowOff>
    </xdr:from>
    <xdr:ext cx="853440" cy="1224915"/>
    <xdr:pic>
      <xdr:nvPicPr>
        <xdr:cNvPr id="5" name="image227.jpg">
          <a:extLst>
            <a:ext uri="{FF2B5EF4-FFF2-40B4-BE49-F238E27FC236}">
              <a16:creationId xmlns:a16="http://schemas.microsoft.com/office/drawing/2014/main" id="{00000000-0008-0000-3500-000005000000}"/>
            </a:ext>
          </a:extLst>
        </xdr:cNvPr>
        <xdr:cNvPicPr preferRelativeResize="0"/>
      </xdr:nvPicPr>
      <xdr:blipFill>
        <a:blip xmlns:r="http://schemas.openxmlformats.org/officeDocument/2006/relationships" r:embed="rId3" cstate="print"/>
        <a:stretch>
          <a:fillRect/>
        </a:stretch>
      </xdr:blipFill>
      <xdr:spPr>
        <a:xfrm>
          <a:off x="447041" y="6360371"/>
          <a:ext cx="853440" cy="1224915"/>
        </a:xfrm>
        <a:prstGeom prst="rect">
          <a:avLst/>
        </a:prstGeom>
        <a:noFill/>
      </xdr:spPr>
    </xdr:pic>
    <xdr:clientData fLocksWithSheet="0"/>
  </xdr:oneCellAnchor>
  <xdr:twoCellAnchor editAs="oneCell">
    <xdr:from>
      <xdr:col>1</xdr:col>
      <xdr:colOff>198120</xdr:colOff>
      <xdr:row>1</xdr:row>
      <xdr:rowOff>91440</xdr:rowOff>
    </xdr:from>
    <xdr:to>
      <xdr:col>1</xdr:col>
      <xdr:colOff>1082040</xdr:colOff>
      <xdr:row>8</xdr:row>
      <xdr:rowOff>55880</xdr:rowOff>
    </xdr:to>
    <xdr:pic>
      <xdr:nvPicPr>
        <xdr:cNvPr id="53249" name="image229.jpg">
          <a:extLst>
            <a:ext uri="{FF2B5EF4-FFF2-40B4-BE49-F238E27FC236}">
              <a16:creationId xmlns:a16="http://schemas.microsoft.com/office/drawing/2014/main" id="{0BA04141-3D95-A8E0-5A2D-D6C6F2112637}"/>
            </a:ext>
          </a:extLst>
        </xdr:cNvPr>
        <xdr:cNvPicPr>
          <a:picLocks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42900" y="320040"/>
          <a:ext cx="891540" cy="12573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wsDr>
</file>

<file path=xl/drawings/drawing4.xml><?xml version="1.0" encoding="utf-8"?>
<xdr:wsDr xmlns:xdr="http://schemas.openxmlformats.org/drawingml/2006/spreadsheetDrawing" xmlns:a="http://schemas.openxmlformats.org/drawingml/2006/main">
  <xdr:twoCellAnchor editAs="oneCell">
    <xdr:from>
      <xdr:col>1</xdr:col>
      <xdr:colOff>185420</xdr:colOff>
      <xdr:row>1</xdr:row>
      <xdr:rowOff>96943</xdr:rowOff>
    </xdr:from>
    <xdr:to>
      <xdr:col>1</xdr:col>
      <xdr:colOff>1120140</xdr:colOff>
      <xdr:row>9</xdr:row>
      <xdr:rowOff>60555</xdr:rowOff>
    </xdr:to>
    <xdr:pic>
      <xdr:nvPicPr>
        <xdr:cNvPr id="9" name="Obrázek 8">
          <a:extLst>
            <a:ext uri="{FF2B5EF4-FFF2-40B4-BE49-F238E27FC236}">
              <a16:creationId xmlns:a16="http://schemas.microsoft.com/office/drawing/2014/main" id="{3119949B-34D6-765C-9A0B-F3124041843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33587" y="329776"/>
          <a:ext cx="942340" cy="14461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228004</xdr:colOff>
      <xdr:row>14</xdr:row>
      <xdr:rowOff>30480</xdr:rowOff>
    </xdr:from>
    <xdr:to>
      <xdr:col>1</xdr:col>
      <xdr:colOff>1082635</xdr:colOff>
      <xdr:row>21</xdr:row>
      <xdr:rowOff>54470</xdr:rowOff>
    </xdr:to>
    <xdr:pic>
      <xdr:nvPicPr>
        <xdr:cNvPr id="10" name="Obrázek 9">
          <a:extLst>
            <a:ext uri="{FF2B5EF4-FFF2-40B4-BE49-F238E27FC236}">
              <a16:creationId xmlns:a16="http://schemas.microsoft.com/office/drawing/2014/main" id="{8299314E-DB52-4A88-A4C6-6E8D1230270B}"/>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72784" y="2430780"/>
          <a:ext cx="862251" cy="1295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206496</xdr:colOff>
      <xdr:row>26</xdr:row>
      <xdr:rowOff>133350</xdr:rowOff>
    </xdr:from>
    <xdr:to>
      <xdr:col>1</xdr:col>
      <xdr:colOff>1012954</xdr:colOff>
      <xdr:row>33</xdr:row>
      <xdr:rowOff>56377</xdr:rowOff>
    </xdr:to>
    <xdr:pic>
      <xdr:nvPicPr>
        <xdr:cNvPr id="11" name="Obrázek 10">
          <a:extLst>
            <a:ext uri="{FF2B5EF4-FFF2-40B4-BE49-F238E27FC236}">
              <a16:creationId xmlns:a16="http://schemas.microsoft.com/office/drawing/2014/main" id="{55F8ADA8-4847-9231-2728-5AFC719FA5FF}"/>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54663" y="4969933"/>
          <a:ext cx="806458" cy="12408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243840</xdr:colOff>
      <xdr:row>38</xdr:row>
      <xdr:rowOff>34290</xdr:rowOff>
    </xdr:from>
    <xdr:to>
      <xdr:col>1</xdr:col>
      <xdr:colOff>1082040</xdr:colOff>
      <xdr:row>45</xdr:row>
      <xdr:rowOff>22088</xdr:rowOff>
    </xdr:to>
    <xdr:pic>
      <xdr:nvPicPr>
        <xdr:cNvPr id="12" name="Obrázek 11">
          <a:extLst>
            <a:ext uri="{FF2B5EF4-FFF2-40B4-BE49-F238E27FC236}">
              <a16:creationId xmlns:a16="http://schemas.microsoft.com/office/drawing/2014/main" id="{54718930-07A3-57BD-5949-A41B0424CB0C}"/>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88620" y="6457950"/>
          <a:ext cx="845820" cy="12687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206716</xdr:colOff>
      <xdr:row>50</xdr:row>
      <xdr:rowOff>38100</xdr:rowOff>
    </xdr:from>
    <xdr:to>
      <xdr:col>1</xdr:col>
      <xdr:colOff>1046131</xdr:colOff>
      <xdr:row>57</xdr:row>
      <xdr:rowOff>18276</xdr:rowOff>
    </xdr:to>
    <xdr:pic>
      <xdr:nvPicPr>
        <xdr:cNvPr id="13" name="Obrázek 12">
          <a:extLst>
            <a:ext uri="{FF2B5EF4-FFF2-40B4-BE49-F238E27FC236}">
              <a16:creationId xmlns:a16="http://schemas.microsoft.com/office/drawing/2014/main" id="{B5EC2A17-BFC9-E69E-E726-B013BAF8709B}"/>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351496" y="8519160"/>
          <a:ext cx="847035" cy="12725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0.xml><?xml version="1.0" encoding="utf-8"?>
<xdr:wsDr xmlns:xdr="http://schemas.openxmlformats.org/drawingml/2006/spreadsheetDrawing" xmlns:a="http://schemas.openxmlformats.org/drawingml/2006/main">
  <xdr:oneCellAnchor>
    <xdr:from>
      <xdr:col>1</xdr:col>
      <xdr:colOff>174202</xdr:colOff>
      <xdr:row>23</xdr:row>
      <xdr:rowOff>169122</xdr:rowOff>
    </xdr:from>
    <xdr:ext cx="942975" cy="1167765"/>
    <xdr:pic>
      <xdr:nvPicPr>
        <xdr:cNvPr id="2" name="image230.jpg">
          <a:extLst>
            <a:ext uri="{FF2B5EF4-FFF2-40B4-BE49-F238E27FC236}">
              <a16:creationId xmlns:a16="http://schemas.microsoft.com/office/drawing/2014/main" id="{00000000-0008-0000-3600-000002000000}"/>
            </a:ext>
          </a:extLst>
        </xdr:cNvPr>
        <xdr:cNvPicPr preferRelativeResize="0"/>
      </xdr:nvPicPr>
      <xdr:blipFill>
        <a:blip xmlns:r="http://schemas.openxmlformats.org/officeDocument/2006/relationships" r:embed="rId1" cstate="print"/>
        <a:stretch>
          <a:fillRect/>
        </a:stretch>
      </xdr:blipFill>
      <xdr:spPr>
        <a:xfrm>
          <a:off x="332952" y="4645872"/>
          <a:ext cx="942975" cy="1167765"/>
        </a:xfrm>
        <a:prstGeom prst="rect">
          <a:avLst/>
        </a:prstGeom>
        <a:noFill/>
      </xdr:spPr>
    </xdr:pic>
    <xdr:clientData fLocksWithSheet="0"/>
  </xdr:oneCellAnchor>
  <xdr:oneCellAnchor>
    <xdr:from>
      <xdr:col>1</xdr:col>
      <xdr:colOff>195368</xdr:colOff>
      <xdr:row>34</xdr:row>
      <xdr:rowOff>76625</xdr:rowOff>
    </xdr:from>
    <xdr:ext cx="920115" cy="1154429"/>
    <xdr:pic>
      <xdr:nvPicPr>
        <xdr:cNvPr id="3" name="image232.jpg">
          <a:extLst>
            <a:ext uri="{FF2B5EF4-FFF2-40B4-BE49-F238E27FC236}">
              <a16:creationId xmlns:a16="http://schemas.microsoft.com/office/drawing/2014/main" id="{00000000-0008-0000-3600-000003000000}"/>
            </a:ext>
          </a:extLst>
        </xdr:cNvPr>
        <xdr:cNvPicPr preferRelativeResize="0"/>
      </xdr:nvPicPr>
      <xdr:blipFill>
        <a:blip xmlns:r="http://schemas.openxmlformats.org/officeDocument/2006/relationships" r:embed="rId2" cstate="print"/>
        <a:stretch>
          <a:fillRect/>
        </a:stretch>
      </xdr:blipFill>
      <xdr:spPr>
        <a:xfrm>
          <a:off x="354118" y="6585375"/>
          <a:ext cx="920115" cy="1154429"/>
        </a:xfrm>
        <a:prstGeom prst="rect">
          <a:avLst/>
        </a:prstGeom>
        <a:noFill/>
      </xdr:spPr>
    </xdr:pic>
    <xdr:clientData fLocksWithSheet="0"/>
  </xdr:oneCellAnchor>
  <xdr:oneCellAnchor>
    <xdr:from>
      <xdr:col>1</xdr:col>
      <xdr:colOff>251461</xdr:colOff>
      <xdr:row>12</xdr:row>
      <xdr:rowOff>63500</xdr:rowOff>
    </xdr:from>
    <xdr:ext cx="769620" cy="1143000"/>
    <xdr:pic>
      <xdr:nvPicPr>
        <xdr:cNvPr id="4" name="image233.png">
          <a:extLst>
            <a:ext uri="{FF2B5EF4-FFF2-40B4-BE49-F238E27FC236}">
              <a16:creationId xmlns:a16="http://schemas.microsoft.com/office/drawing/2014/main" id="{00000000-0008-0000-3600-000004000000}"/>
            </a:ext>
          </a:extLst>
        </xdr:cNvPr>
        <xdr:cNvPicPr preferRelativeResize="0"/>
      </xdr:nvPicPr>
      <xdr:blipFill>
        <a:blip xmlns:r="http://schemas.openxmlformats.org/officeDocument/2006/relationships" r:embed="rId3" cstate="print"/>
        <a:stretch>
          <a:fillRect/>
        </a:stretch>
      </xdr:blipFill>
      <xdr:spPr>
        <a:xfrm>
          <a:off x="420794" y="2298700"/>
          <a:ext cx="769620" cy="1143000"/>
        </a:xfrm>
        <a:prstGeom prst="rect">
          <a:avLst/>
        </a:prstGeom>
        <a:noFill/>
      </xdr:spPr>
    </xdr:pic>
    <xdr:clientData fLocksWithSheet="0"/>
  </xdr:oneCellAnchor>
  <xdr:oneCellAnchor>
    <xdr:from>
      <xdr:col>1</xdr:col>
      <xdr:colOff>228601</xdr:colOff>
      <xdr:row>1</xdr:row>
      <xdr:rowOff>53339</xdr:rowOff>
    </xdr:from>
    <xdr:ext cx="761999" cy="1135381"/>
    <xdr:pic>
      <xdr:nvPicPr>
        <xdr:cNvPr id="5" name="image231.jpg">
          <a:extLst>
            <a:ext uri="{FF2B5EF4-FFF2-40B4-BE49-F238E27FC236}">
              <a16:creationId xmlns:a16="http://schemas.microsoft.com/office/drawing/2014/main" id="{00000000-0008-0000-3600-000005000000}"/>
            </a:ext>
          </a:extLst>
        </xdr:cNvPr>
        <xdr:cNvPicPr preferRelativeResize="0"/>
      </xdr:nvPicPr>
      <xdr:blipFill>
        <a:blip xmlns:r="http://schemas.openxmlformats.org/officeDocument/2006/relationships" r:embed="rId4" cstate="print"/>
        <a:stretch>
          <a:fillRect/>
        </a:stretch>
      </xdr:blipFill>
      <xdr:spPr>
        <a:xfrm>
          <a:off x="373381" y="281939"/>
          <a:ext cx="761999" cy="1135381"/>
        </a:xfrm>
        <a:prstGeom prst="rect">
          <a:avLst/>
        </a:prstGeom>
        <a:noFill/>
      </xdr:spPr>
    </xdr:pic>
    <xdr:clientData fLocksWithSheet="0"/>
  </xdr:oneCellAnchor>
</xdr:wsDr>
</file>

<file path=xl/drawings/drawing41.xml><?xml version="1.0" encoding="utf-8"?>
<xdr:wsDr xmlns:xdr="http://schemas.openxmlformats.org/drawingml/2006/spreadsheetDrawing" xmlns:a="http://schemas.openxmlformats.org/drawingml/2006/main">
  <xdr:oneCellAnchor>
    <xdr:from>
      <xdr:col>1</xdr:col>
      <xdr:colOff>202988</xdr:colOff>
      <xdr:row>12</xdr:row>
      <xdr:rowOff>127211</xdr:rowOff>
    </xdr:from>
    <xdr:ext cx="901065" cy="1141095"/>
    <xdr:pic>
      <xdr:nvPicPr>
        <xdr:cNvPr id="2" name="image237.jpg">
          <a:extLst>
            <a:ext uri="{FF2B5EF4-FFF2-40B4-BE49-F238E27FC236}">
              <a16:creationId xmlns:a16="http://schemas.microsoft.com/office/drawing/2014/main" id="{00000000-0008-0000-3700-000002000000}"/>
            </a:ext>
          </a:extLst>
        </xdr:cNvPr>
        <xdr:cNvPicPr preferRelativeResize="0"/>
      </xdr:nvPicPr>
      <xdr:blipFill>
        <a:blip xmlns:r="http://schemas.openxmlformats.org/officeDocument/2006/relationships" r:embed="rId1" cstate="print"/>
        <a:stretch>
          <a:fillRect/>
        </a:stretch>
      </xdr:blipFill>
      <xdr:spPr>
        <a:xfrm>
          <a:off x="372321" y="2362411"/>
          <a:ext cx="901065" cy="1141095"/>
        </a:xfrm>
        <a:prstGeom prst="rect">
          <a:avLst/>
        </a:prstGeom>
        <a:noFill/>
      </xdr:spPr>
    </xdr:pic>
    <xdr:clientData fLocksWithSheet="0"/>
  </xdr:oneCellAnchor>
  <xdr:oneCellAnchor>
    <xdr:from>
      <xdr:col>1</xdr:col>
      <xdr:colOff>193886</xdr:colOff>
      <xdr:row>1</xdr:row>
      <xdr:rowOff>110066</xdr:rowOff>
    </xdr:from>
    <xdr:ext cx="898314" cy="1278467"/>
    <xdr:pic>
      <xdr:nvPicPr>
        <xdr:cNvPr id="5" name="image234.jpg">
          <a:extLst>
            <a:ext uri="{FF2B5EF4-FFF2-40B4-BE49-F238E27FC236}">
              <a16:creationId xmlns:a16="http://schemas.microsoft.com/office/drawing/2014/main" id="{00000000-0008-0000-3700-000005000000}"/>
            </a:ext>
          </a:extLst>
        </xdr:cNvPr>
        <xdr:cNvPicPr preferRelativeResize="0"/>
      </xdr:nvPicPr>
      <xdr:blipFill rotWithShape="1">
        <a:blip xmlns:r="http://schemas.openxmlformats.org/officeDocument/2006/relationships" r:embed="rId2" cstate="print"/>
        <a:srcRect t="14919"/>
        <a:stretch/>
      </xdr:blipFill>
      <xdr:spPr>
        <a:xfrm>
          <a:off x="363219" y="338666"/>
          <a:ext cx="898314" cy="1278467"/>
        </a:xfrm>
        <a:prstGeom prst="rect">
          <a:avLst/>
        </a:prstGeom>
        <a:noFill/>
      </xdr:spPr>
    </xdr:pic>
    <xdr:clientData fLocksWithSheet="0"/>
  </xdr:oneCellAnchor>
  <xdr:oneCellAnchor>
    <xdr:from>
      <xdr:col>1</xdr:col>
      <xdr:colOff>253935</xdr:colOff>
      <xdr:row>24</xdr:row>
      <xdr:rowOff>51647</xdr:rowOff>
    </xdr:from>
    <xdr:ext cx="755162" cy="1116753"/>
    <xdr:pic>
      <xdr:nvPicPr>
        <xdr:cNvPr id="3" name="Picture 10">
          <a:extLst>
            <a:ext uri="{FF2B5EF4-FFF2-40B4-BE49-F238E27FC236}">
              <a16:creationId xmlns:a16="http://schemas.microsoft.com/office/drawing/2014/main" id="{DCFB7B13-3F47-446B-9F5B-6676DABE7BAD}"/>
            </a:ext>
          </a:extLst>
        </xdr:cNvPr>
        <xdr:cNvPicPr>
          <a:picLocks noChangeAspect="1"/>
        </xdr:cNvPicPr>
      </xdr:nvPicPr>
      <xdr:blipFill>
        <a:blip xmlns:r="http://schemas.openxmlformats.org/officeDocument/2006/relationships" r:embed="rId3" cstate="print"/>
        <a:stretch>
          <a:fillRect/>
        </a:stretch>
      </xdr:blipFill>
      <xdr:spPr>
        <a:xfrm>
          <a:off x="423268" y="4471247"/>
          <a:ext cx="755162" cy="1116753"/>
        </a:xfrm>
        <a:prstGeom prst="rect">
          <a:avLst/>
        </a:prstGeom>
      </xdr:spPr>
    </xdr:pic>
    <xdr:clientData/>
  </xdr:oneCellAnchor>
  <xdr:oneCellAnchor>
    <xdr:from>
      <xdr:col>1</xdr:col>
      <xdr:colOff>157516</xdr:colOff>
      <xdr:row>35</xdr:row>
      <xdr:rowOff>164217</xdr:rowOff>
    </xdr:from>
    <xdr:ext cx="915806" cy="1181983"/>
    <xdr:pic>
      <xdr:nvPicPr>
        <xdr:cNvPr id="7" name="Picture 22">
          <a:extLst>
            <a:ext uri="{FF2B5EF4-FFF2-40B4-BE49-F238E27FC236}">
              <a16:creationId xmlns:a16="http://schemas.microsoft.com/office/drawing/2014/main" id="{5212D9FC-DF7D-475A-BE55-27AEB4EE1BA7}"/>
            </a:ext>
          </a:extLst>
        </xdr:cNvPr>
        <xdr:cNvPicPr>
          <a:picLocks noChangeAspect="1"/>
        </xdr:cNvPicPr>
      </xdr:nvPicPr>
      <xdr:blipFill>
        <a:blip xmlns:r="http://schemas.openxmlformats.org/officeDocument/2006/relationships" r:embed="rId4" cstate="print"/>
        <a:stretch>
          <a:fillRect/>
        </a:stretch>
      </xdr:blipFill>
      <xdr:spPr>
        <a:xfrm>
          <a:off x="326849" y="6590417"/>
          <a:ext cx="915806" cy="1181983"/>
        </a:xfrm>
        <a:prstGeom prst="rect">
          <a:avLst/>
        </a:prstGeom>
      </xdr:spPr>
    </xdr:pic>
    <xdr:clientData/>
  </xdr:oneCellAnchor>
  <xdr:twoCellAnchor editAs="oneCell">
    <xdr:from>
      <xdr:col>1</xdr:col>
      <xdr:colOff>262466</xdr:colOff>
      <xdr:row>47</xdr:row>
      <xdr:rowOff>186267</xdr:rowOff>
    </xdr:from>
    <xdr:to>
      <xdr:col>1</xdr:col>
      <xdr:colOff>1118572</xdr:colOff>
      <xdr:row>54</xdr:row>
      <xdr:rowOff>93134</xdr:rowOff>
    </xdr:to>
    <xdr:pic>
      <xdr:nvPicPr>
        <xdr:cNvPr id="4" name="Obrázek 3" descr="Image 5 of 12">
          <a:extLst>
            <a:ext uri="{FF2B5EF4-FFF2-40B4-BE49-F238E27FC236}">
              <a16:creationId xmlns:a16="http://schemas.microsoft.com/office/drawing/2014/main" id="{C10087C0-7FEE-42E5-BA39-1A77FCD57D42}"/>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31799" y="8796867"/>
          <a:ext cx="856106" cy="13038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2.xml><?xml version="1.0" encoding="utf-8"?>
<xdr:wsDr xmlns:xdr="http://schemas.openxmlformats.org/drawingml/2006/spreadsheetDrawing" xmlns:a="http://schemas.openxmlformats.org/drawingml/2006/main">
  <xdr:oneCellAnchor>
    <xdr:from>
      <xdr:col>1</xdr:col>
      <xdr:colOff>364702</xdr:colOff>
      <xdr:row>1</xdr:row>
      <xdr:rowOff>71332</xdr:rowOff>
    </xdr:from>
    <xdr:ext cx="608966" cy="997585"/>
    <xdr:pic>
      <xdr:nvPicPr>
        <xdr:cNvPr id="2" name="image236.jpg">
          <a:extLst>
            <a:ext uri="{FF2B5EF4-FFF2-40B4-BE49-F238E27FC236}">
              <a16:creationId xmlns:a16="http://schemas.microsoft.com/office/drawing/2014/main" id="{00000000-0008-0000-3800-000002000000}"/>
            </a:ext>
          </a:extLst>
        </xdr:cNvPr>
        <xdr:cNvPicPr preferRelativeResize="0"/>
      </xdr:nvPicPr>
      <xdr:blipFill>
        <a:blip xmlns:r="http://schemas.openxmlformats.org/officeDocument/2006/relationships" r:embed="rId1" cstate="print"/>
        <a:stretch>
          <a:fillRect/>
        </a:stretch>
      </xdr:blipFill>
      <xdr:spPr>
        <a:xfrm>
          <a:off x="523452" y="304165"/>
          <a:ext cx="608966" cy="997585"/>
        </a:xfrm>
        <a:prstGeom prst="rect">
          <a:avLst/>
        </a:prstGeom>
        <a:noFill/>
      </xdr:spPr>
    </xdr:pic>
    <xdr:clientData fLocksWithSheet="0"/>
  </xdr:oneCellAnchor>
  <xdr:oneCellAnchor>
    <xdr:from>
      <xdr:col>1</xdr:col>
      <xdr:colOff>304166</xdr:colOff>
      <xdr:row>11</xdr:row>
      <xdr:rowOff>62865</xdr:rowOff>
    </xdr:from>
    <xdr:ext cx="637752" cy="984885"/>
    <xdr:pic>
      <xdr:nvPicPr>
        <xdr:cNvPr id="3" name="image239.jpg">
          <a:extLst>
            <a:ext uri="{FF2B5EF4-FFF2-40B4-BE49-F238E27FC236}">
              <a16:creationId xmlns:a16="http://schemas.microsoft.com/office/drawing/2014/main" id="{00000000-0008-0000-3800-000003000000}"/>
            </a:ext>
          </a:extLst>
        </xdr:cNvPr>
        <xdr:cNvPicPr preferRelativeResize="0"/>
      </xdr:nvPicPr>
      <xdr:blipFill>
        <a:blip xmlns:r="http://schemas.openxmlformats.org/officeDocument/2006/relationships" r:embed="rId2" cstate="print"/>
        <a:stretch>
          <a:fillRect/>
        </a:stretch>
      </xdr:blipFill>
      <xdr:spPr>
        <a:xfrm>
          <a:off x="462916" y="2126615"/>
          <a:ext cx="637752" cy="984885"/>
        </a:xfrm>
        <a:prstGeom prst="rect">
          <a:avLst/>
        </a:prstGeom>
        <a:noFill/>
      </xdr:spPr>
    </xdr:pic>
    <xdr:clientData fLocksWithSheet="0"/>
  </xdr:oneCellAnchor>
  <xdr:oneCellAnchor>
    <xdr:from>
      <xdr:col>1</xdr:col>
      <xdr:colOff>300357</xdr:colOff>
      <xdr:row>21</xdr:row>
      <xdr:rowOff>97792</xdr:rowOff>
    </xdr:from>
    <xdr:ext cx="588644" cy="949958"/>
    <xdr:pic>
      <xdr:nvPicPr>
        <xdr:cNvPr id="4" name="image238.jpg">
          <a:extLst>
            <a:ext uri="{FF2B5EF4-FFF2-40B4-BE49-F238E27FC236}">
              <a16:creationId xmlns:a16="http://schemas.microsoft.com/office/drawing/2014/main" id="{00000000-0008-0000-3800-000004000000}"/>
            </a:ext>
          </a:extLst>
        </xdr:cNvPr>
        <xdr:cNvPicPr preferRelativeResize="0"/>
      </xdr:nvPicPr>
      <xdr:blipFill>
        <a:blip xmlns:r="http://schemas.openxmlformats.org/officeDocument/2006/relationships" r:embed="rId3" cstate="print"/>
        <a:stretch>
          <a:fillRect/>
        </a:stretch>
      </xdr:blipFill>
      <xdr:spPr>
        <a:xfrm>
          <a:off x="459107" y="4352292"/>
          <a:ext cx="588644" cy="949958"/>
        </a:xfrm>
        <a:prstGeom prst="rect">
          <a:avLst/>
        </a:prstGeom>
        <a:noFill/>
      </xdr:spPr>
    </xdr:pic>
    <xdr:clientData fLocksWithSheet="0"/>
  </xdr:oneCellAnchor>
  <xdr:oneCellAnchor>
    <xdr:from>
      <xdr:col>1</xdr:col>
      <xdr:colOff>240454</xdr:colOff>
      <xdr:row>31</xdr:row>
      <xdr:rowOff>137161</xdr:rowOff>
    </xdr:from>
    <xdr:ext cx="839046" cy="1037589"/>
    <xdr:pic>
      <xdr:nvPicPr>
        <xdr:cNvPr id="6" name="image240.jpg">
          <a:extLst>
            <a:ext uri="{FF2B5EF4-FFF2-40B4-BE49-F238E27FC236}">
              <a16:creationId xmlns:a16="http://schemas.microsoft.com/office/drawing/2014/main" id="{00000000-0008-0000-3800-000006000000}"/>
            </a:ext>
          </a:extLst>
        </xdr:cNvPr>
        <xdr:cNvPicPr preferRelativeResize="0"/>
      </xdr:nvPicPr>
      <xdr:blipFill>
        <a:blip xmlns:r="http://schemas.openxmlformats.org/officeDocument/2006/relationships" r:embed="rId4" cstate="print"/>
        <a:stretch>
          <a:fillRect/>
        </a:stretch>
      </xdr:blipFill>
      <xdr:spPr>
        <a:xfrm>
          <a:off x="399204" y="6465994"/>
          <a:ext cx="839046" cy="1037589"/>
        </a:xfrm>
        <a:prstGeom prst="rect">
          <a:avLst/>
        </a:prstGeom>
        <a:noFill/>
      </xdr:spPr>
    </xdr:pic>
    <xdr:clientData fLocksWithSheet="0"/>
  </xdr:oneCellAnchor>
  <xdr:oneCellAnchor>
    <xdr:from>
      <xdr:col>1</xdr:col>
      <xdr:colOff>261620</xdr:colOff>
      <xdr:row>41</xdr:row>
      <xdr:rowOff>102870</xdr:rowOff>
    </xdr:from>
    <xdr:ext cx="762000" cy="1133475"/>
    <xdr:pic>
      <xdr:nvPicPr>
        <xdr:cNvPr id="5" name="image248.jpg">
          <a:extLst>
            <a:ext uri="{FF2B5EF4-FFF2-40B4-BE49-F238E27FC236}">
              <a16:creationId xmlns:a16="http://schemas.microsoft.com/office/drawing/2014/main" id="{5056E7E9-1F25-486B-83FF-92F07C105C6B}"/>
            </a:ext>
          </a:extLst>
        </xdr:cNvPr>
        <xdr:cNvPicPr preferRelativeResize="0"/>
      </xdr:nvPicPr>
      <xdr:blipFill>
        <a:blip xmlns:r="http://schemas.openxmlformats.org/officeDocument/2006/relationships" r:embed="rId5" cstate="print"/>
        <a:stretch>
          <a:fillRect/>
        </a:stretch>
      </xdr:blipFill>
      <xdr:spPr>
        <a:xfrm>
          <a:off x="420370" y="8283787"/>
          <a:ext cx="762000" cy="1133475"/>
        </a:xfrm>
        <a:prstGeom prst="rect">
          <a:avLst/>
        </a:prstGeom>
        <a:noFill/>
      </xdr:spPr>
    </xdr:pic>
    <xdr:clientData fLocksWithSheet="0"/>
  </xdr:oneCellAnchor>
  <xdr:oneCellAnchor>
    <xdr:from>
      <xdr:col>1</xdr:col>
      <xdr:colOff>255270</xdr:colOff>
      <xdr:row>51</xdr:row>
      <xdr:rowOff>102870</xdr:rowOff>
    </xdr:from>
    <xdr:ext cx="786765" cy="1087755"/>
    <xdr:pic>
      <xdr:nvPicPr>
        <xdr:cNvPr id="7" name="image244.jpg">
          <a:extLst>
            <a:ext uri="{FF2B5EF4-FFF2-40B4-BE49-F238E27FC236}">
              <a16:creationId xmlns:a16="http://schemas.microsoft.com/office/drawing/2014/main" id="{11690E12-A1A3-49FD-B16F-2464028AE826}"/>
            </a:ext>
          </a:extLst>
        </xdr:cNvPr>
        <xdr:cNvPicPr preferRelativeResize="0"/>
      </xdr:nvPicPr>
      <xdr:blipFill>
        <a:blip xmlns:r="http://schemas.openxmlformats.org/officeDocument/2006/relationships" r:embed="rId6" cstate="print"/>
        <a:stretch>
          <a:fillRect/>
        </a:stretch>
      </xdr:blipFill>
      <xdr:spPr>
        <a:xfrm>
          <a:off x="398145" y="10132695"/>
          <a:ext cx="786765" cy="1087755"/>
        </a:xfrm>
        <a:prstGeom prst="rect">
          <a:avLst/>
        </a:prstGeom>
        <a:noFill/>
      </xdr:spPr>
    </xdr:pic>
    <xdr:clientData fLocksWithSheet="0"/>
  </xdr:oneCellAnchor>
</xdr:wsDr>
</file>

<file path=xl/drawings/drawing43.xml><?xml version="1.0" encoding="utf-8"?>
<xdr:wsDr xmlns:xdr="http://schemas.openxmlformats.org/drawingml/2006/spreadsheetDrawing" xmlns:a="http://schemas.openxmlformats.org/drawingml/2006/main">
  <xdr:oneCellAnchor>
    <xdr:from>
      <xdr:col>1</xdr:col>
      <xdr:colOff>149437</xdr:colOff>
      <xdr:row>1</xdr:row>
      <xdr:rowOff>86784</xdr:rowOff>
    </xdr:from>
    <xdr:ext cx="1030605" cy="1125855"/>
    <xdr:pic>
      <xdr:nvPicPr>
        <xdr:cNvPr id="3" name="image256.jpg">
          <a:extLst>
            <a:ext uri="{FF2B5EF4-FFF2-40B4-BE49-F238E27FC236}">
              <a16:creationId xmlns:a16="http://schemas.microsoft.com/office/drawing/2014/main" id="{9E4DBFCF-8A22-42B2-961B-58E7703340B2}"/>
            </a:ext>
          </a:extLst>
        </xdr:cNvPr>
        <xdr:cNvPicPr preferRelativeResize="0"/>
      </xdr:nvPicPr>
      <xdr:blipFill>
        <a:blip xmlns:r="http://schemas.openxmlformats.org/officeDocument/2006/relationships" r:embed="rId1" cstate="print"/>
        <a:stretch>
          <a:fillRect/>
        </a:stretch>
      </xdr:blipFill>
      <xdr:spPr>
        <a:xfrm>
          <a:off x="308187" y="319617"/>
          <a:ext cx="1030605" cy="1125855"/>
        </a:xfrm>
        <a:prstGeom prst="rect">
          <a:avLst/>
        </a:prstGeom>
        <a:noFill/>
      </xdr:spPr>
    </xdr:pic>
    <xdr:clientData fLocksWithSheet="0"/>
  </xdr:oneCellAnchor>
  <xdr:oneCellAnchor>
    <xdr:from>
      <xdr:col>1</xdr:col>
      <xdr:colOff>250826</xdr:colOff>
      <xdr:row>11</xdr:row>
      <xdr:rowOff>179069</xdr:rowOff>
    </xdr:from>
    <xdr:ext cx="847725" cy="1019175"/>
    <xdr:pic>
      <xdr:nvPicPr>
        <xdr:cNvPr id="5" name="image254.jpg">
          <a:extLst>
            <a:ext uri="{FF2B5EF4-FFF2-40B4-BE49-F238E27FC236}">
              <a16:creationId xmlns:a16="http://schemas.microsoft.com/office/drawing/2014/main" id="{E5D894B7-9696-4CFB-914C-7E94B61F9E3C}"/>
            </a:ext>
          </a:extLst>
        </xdr:cNvPr>
        <xdr:cNvPicPr preferRelativeResize="0"/>
      </xdr:nvPicPr>
      <xdr:blipFill>
        <a:blip xmlns:r="http://schemas.openxmlformats.org/officeDocument/2006/relationships" r:embed="rId2" cstate="print"/>
        <a:stretch>
          <a:fillRect/>
        </a:stretch>
      </xdr:blipFill>
      <xdr:spPr>
        <a:xfrm>
          <a:off x="409576" y="2263986"/>
          <a:ext cx="847725" cy="1019175"/>
        </a:xfrm>
        <a:prstGeom prst="rect">
          <a:avLst/>
        </a:prstGeom>
        <a:noFill/>
      </xdr:spPr>
    </xdr:pic>
    <xdr:clientData fLocksWithSheet="0"/>
  </xdr:oneCellAnchor>
  <xdr:oneCellAnchor>
    <xdr:from>
      <xdr:col>1</xdr:col>
      <xdr:colOff>258022</xdr:colOff>
      <xdr:row>22</xdr:row>
      <xdr:rowOff>28574</xdr:rowOff>
    </xdr:from>
    <xdr:ext cx="774911" cy="1050925"/>
    <xdr:pic>
      <xdr:nvPicPr>
        <xdr:cNvPr id="22" name="image260.jpg">
          <a:extLst>
            <a:ext uri="{FF2B5EF4-FFF2-40B4-BE49-F238E27FC236}">
              <a16:creationId xmlns:a16="http://schemas.microsoft.com/office/drawing/2014/main" id="{5D6C2F49-2152-4D15-93AD-727B9F070575}"/>
            </a:ext>
          </a:extLst>
        </xdr:cNvPr>
        <xdr:cNvPicPr preferRelativeResize="0"/>
      </xdr:nvPicPr>
      <xdr:blipFill>
        <a:blip xmlns:r="http://schemas.openxmlformats.org/officeDocument/2006/relationships" r:embed="rId3" cstate="print"/>
        <a:stretch>
          <a:fillRect/>
        </a:stretch>
      </xdr:blipFill>
      <xdr:spPr>
        <a:xfrm>
          <a:off x="416772" y="4145491"/>
          <a:ext cx="774911" cy="1050925"/>
        </a:xfrm>
        <a:prstGeom prst="rect">
          <a:avLst/>
        </a:prstGeom>
        <a:noFill/>
      </xdr:spPr>
    </xdr:pic>
    <xdr:clientData fLocksWithSheet="0"/>
  </xdr:oneCellAnchor>
  <xdr:oneCellAnchor>
    <xdr:from>
      <xdr:col>1</xdr:col>
      <xdr:colOff>257175</xdr:colOff>
      <xdr:row>31</xdr:row>
      <xdr:rowOff>129964</xdr:rowOff>
    </xdr:from>
    <xdr:ext cx="790576" cy="1093470"/>
    <xdr:pic>
      <xdr:nvPicPr>
        <xdr:cNvPr id="23" name="image259.jpg">
          <a:extLst>
            <a:ext uri="{FF2B5EF4-FFF2-40B4-BE49-F238E27FC236}">
              <a16:creationId xmlns:a16="http://schemas.microsoft.com/office/drawing/2014/main" id="{D6277575-FBE6-45B0-9AFF-A5D27CCB0E18}"/>
            </a:ext>
          </a:extLst>
        </xdr:cNvPr>
        <xdr:cNvPicPr preferRelativeResize="0"/>
      </xdr:nvPicPr>
      <xdr:blipFill>
        <a:blip xmlns:r="http://schemas.openxmlformats.org/officeDocument/2006/relationships" r:embed="rId4" cstate="print"/>
        <a:stretch>
          <a:fillRect/>
        </a:stretch>
      </xdr:blipFill>
      <xdr:spPr>
        <a:xfrm>
          <a:off x="426508" y="6378364"/>
          <a:ext cx="790576" cy="1093470"/>
        </a:xfrm>
        <a:prstGeom prst="rect">
          <a:avLst/>
        </a:prstGeom>
        <a:noFill/>
      </xdr:spPr>
    </xdr:pic>
    <xdr:clientData fLocksWithSheet="0"/>
  </xdr:oneCellAnchor>
  <xdr:oneCellAnchor>
    <xdr:from>
      <xdr:col>1</xdr:col>
      <xdr:colOff>258233</xdr:colOff>
      <xdr:row>42</xdr:row>
      <xdr:rowOff>164464</xdr:rowOff>
    </xdr:from>
    <xdr:ext cx="771525" cy="1003936"/>
    <xdr:pic>
      <xdr:nvPicPr>
        <xdr:cNvPr id="24" name="image258.jpg">
          <a:extLst>
            <a:ext uri="{FF2B5EF4-FFF2-40B4-BE49-F238E27FC236}">
              <a16:creationId xmlns:a16="http://schemas.microsoft.com/office/drawing/2014/main" id="{3A8B6735-DDF6-4027-BC0B-9EF074B92F5D}"/>
            </a:ext>
          </a:extLst>
        </xdr:cNvPr>
        <xdr:cNvPicPr preferRelativeResize="0"/>
      </xdr:nvPicPr>
      <xdr:blipFill>
        <a:blip xmlns:r="http://schemas.openxmlformats.org/officeDocument/2006/relationships" r:embed="rId5" cstate="print"/>
        <a:stretch>
          <a:fillRect/>
        </a:stretch>
      </xdr:blipFill>
      <xdr:spPr>
        <a:xfrm>
          <a:off x="427566" y="8597264"/>
          <a:ext cx="771525" cy="1003936"/>
        </a:xfrm>
        <a:prstGeom prst="rect">
          <a:avLst/>
        </a:prstGeom>
        <a:noFill/>
      </xdr:spPr>
    </xdr:pic>
    <xdr:clientData fLocksWithSheet="0"/>
  </xdr:oneCellAnchor>
  <xdr:oneCellAnchor>
    <xdr:from>
      <xdr:col>1</xdr:col>
      <xdr:colOff>286809</xdr:colOff>
      <xdr:row>53</xdr:row>
      <xdr:rowOff>74083</xdr:rowOff>
    </xdr:from>
    <xdr:ext cx="771525" cy="1000125"/>
    <xdr:pic>
      <xdr:nvPicPr>
        <xdr:cNvPr id="25" name="image262.jpg">
          <a:extLst>
            <a:ext uri="{FF2B5EF4-FFF2-40B4-BE49-F238E27FC236}">
              <a16:creationId xmlns:a16="http://schemas.microsoft.com/office/drawing/2014/main" id="{60F1121A-3BB4-4640-B505-01E03D92E516}"/>
            </a:ext>
          </a:extLst>
        </xdr:cNvPr>
        <xdr:cNvPicPr preferRelativeResize="0"/>
      </xdr:nvPicPr>
      <xdr:blipFill>
        <a:blip xmlns:r="http://schemas.openxmlformats.org/officeDocument/2006/relationships" r:embed="rId6" cstate="print"/>
        <a:stretch>
          <a:fillRect/>
        </a:stretch>
      </xdr:blipFill>
      <xdr:spPr>
        <a:xfrm>
          <a:off x="456142" y="10691283"/>
          <a:ext cx="771525" cy="1000125"/>
        </a:xfrm>
        <a:prstGeom prst="rect">
          <a:avLst/>
        </a:prstGeom>
        <a:noFill/>
      </xdr:spPr>
    </xdr:pic>
    <xdr:clientData fLocksWithSheet="0"/>
  </xdr:oneCellAnchor>
</xdr:wsDr>
</file>

<file path=xl/drawings/drawing44.xml><?xml version="1.0" encoding="utf-8"?>
<xdr:wsDr xmlns:xdr="http://schemas.openxmlformats.org/drawingml/2006/spreadsheetDrawing" xmlns:a="http://schemas.openxmlformats.org/drawingml/2006/main">
  <xdr:oneCellAnchor>
    <xdr:from>
      <xdr:col>1</xdr:col>
      <xdr:colOff>351578</xdr:colOff>
      <xdr:row>2</xdr:row>
      <xdr:rowOff>94616</xdr:rowOff>
    </xdr:from>
    <xdr:ext cx="749089" cy="989118"/>
    <xdr:pic>
      <xdr:nvPicPr>
        <xdr:cNvPr id="3" name="image257.png">
          <a:extLst>
            <a:ext uri="{FF2B5EF4-FFF2-40B4-BE49-F238E27FC236}">
              <a16:creationId xmlns:a16="http://schemas.microsoft.com/office/drawing/2014/main" id="{4C74B630-7C71-479F-B033-0D5B0BE9AA95}"/>
            </a:ext>
          </a:extLst>
        </xdr:cNvPr>
        <xdr:cNvPicPr preferRelativeResize="0"/>
      </xdr:nvPicPr>
      <xdr:blipFill>
        <a:blip xmlns:r="http://schemas.openxmlformats.org/officeDocument/2006/relationships" r:embed="rId1" cstate="print"/>
        <a:stretch>
          <a:fillRect/>
        </a:stretch>
      </xdr:blipFill>
      <xdr:spPr>
        <a:xfrm>
          <a:off x="520911" y="501016"/>
          <a:ext cx="749089" cy="989118"/>
        </a:xfrm>
        <a:prstGeom prst="rect">
          <a:avLst/>
        </a:prstGeom>
        <a:noFill/>
      </xdr:spPr>
    </xdr:pic>
    <xdr:clientData fLocksWithSheet="0"/>
  </xdr:oneCellAnchor>
  <xdr:oneCellAnchor>
    <xdr:from>
      <xdr:col>1</xdr:col>
      <xdr:colOff>79376</xdr:colOff>
      <xdr:row>14</xdr:row>
      <xdr:rowOff>81491</xdr:rowOff>
    </xdr:from>
    <xdr:ext cx="1139826" cy="731309"/>
    <xdr:pic>
      <xdr:nvPicPr>
        <xdr:cNvPr id="7" name="image255.jpg">
          <a:extLst>
            <a:ext uri="{FF2B5EF4-FFF2-40B4-BE49-F238E27FC236}">
              <a16:creationId xmlns:a16="http://schemas.microsoft.com/office/drawing/2014/main" id="{177B2EB7-E68C-4C49-A927-AD82308BA755}"/>
            </a:ext>
          </a:extLst>
        </xdr:cNvPr>
        <xdr:cNvPicPr preferRelativeResize="0"/>
      </xdr:nvPicPr>
      <xdr:blipFill>
        <a:blip xmlns:r="http://schemas.openxmlformats.org/officeDocument/2006/relationships" r:embed="rId2" cstate="print"/>
        <a:stretch>
          <a:fillRect/>
        </a:stretch>
      </xdr:blipFill>
      <xdr:spPr>
        <a:xfrm>
          <a:off x="248709" y="2723091"/>
          <a:ext cx="1139826" cy="731309"/>
        </a:xfrm>
        <a:prstGeom prst="rect">
          <a:avLst/>
        </a:prstGeom>
        <a:noFill/>
      </xdr:spPr>
    </xdr:pic>
    <xdr:clientData fLocksWithSheet="0"/>
  </xdr:oneCellAnchor>
  <xdr:oneCellAnchor>
    <xdr:from>
      <xdr:col>1</xdr:col>
      <xdr:colOff>67734</xdr:colOff>
      <xdr:row>26</xdr:row>
      <xdr:rowOff>77259</xdr:rowOff>
    </xdr:from>
    <xdr:ext cx="1159933" cy="786342"/>
    <xdr:pic>
      <xdr:nvPicPr>
        <xdr:cNvPr id="8" name="image253.jpg">
          <a:extLst>
            <a:ext uri="{FF2B5EF4-FFF2-40B4-BE49-F238E27FC236}">
              <a16:creationId xmlns:a16="http://schemas.microsoft.com/office/drawing/2014/main" id="{B961693E-DD8F-4D1E-9E7F-70FD0A683BF6}"/>
            </a:ext>
          </a:extLst>
        </xdr:cNvPr>
        <xdr:cNvPicPr preferRelativeResize="0"/>
      </xdr:nvPicPr>
      <xdr:blipFill>
        <a:blip xmlns:r="http://schemas.openxmlformats.org/officeDocument/2006/relationships" r:embed="rId3" cstate="print"/>
        <a:stretch>
          <a:fillRect/>
        </a:stretch>
      </xdr:blipFill>
      <xdr:spPr>
        <a:xfrm>
          <a:off x="237067" y="4903259"/>
          <a:ext cx="1159933" cy="786342"/>
        </a:xfrm>
        <a:prstGeom prst="rect">
          <a:avLst/>
        </a:prstGeom>
        <a:noFill/>
      </xdr:spPr>
    </xdr:pic>
    <xdr:clientData fLocksWithSheet="0"/>
  </xdr:oneCellAnchor>
  <xdr:oneCellAnchor>
    <xdr:from>
      <xdr:col>1</xdr:col>
      <xdr:colOff>187325</xdr:colOff>
      <xdr:row>39</xdr:row>
      <xdr:rowOff>137583</xdr:rowOff>
    </xdr:from>
    <xdr:ext cx="981076" cy="751417"/>
    <xdr:pic>
      <xdr:nvPicPr>
        <xdr:cNvPr id="9" name="image261.jpg">
          <a:extLst>
            <a:ext uri="{FF2B5EF4-FFF2-40B4-BE49-F238E27FC236}">
              <a16:creationId xmlns:a16="http://schemas.microsoft.com/office/drawing/2014/main" id="{42FB35F3-C99B-4C5B-ABEB-203FF9817740}"/>
            </a:ext>
          </a:extLst>
        </xdr:cNvPr>
        <xdr:cNvPicPr preferRelativeResize="0"/>
      </xdr:nvPicPr>
      <xdr:blipFill>
        <a:blip xmlns:r="http://schemas.openxmlformats.org/officeDocument/2006/relationships" r:embed="rId4" cstate="print"/>
        <a:stretch>
          <a:fillRect/>
        </a:stretch>
      </xdr:blipFill>
      <xdr:spPr>
        <a:xfrm>
          <a:off x="356658" y="7325783"/>
          <a:ext cx="981076" cy="751417"/>
        </a:xfrm>
        <a:prstGeom prst="rect">
          <a:avLst/>
        </a:prstGeom>
        <a:noFill/>
      </xdr:spPr>
    </xdr:pic>
    <xdr:clientData fLocksWithSheet="0"/>
  </xdr:oneCellAnchor>
</xdr:wsDr>
</file>

<file path=xl/drawings/drawing45.xml><?xml version="1.0" encoding="utf-8"?>
<xdr:wsDr xmlns:xdr="http://schemas.openxmlformats.org/drawingml/2006/spreadsheetDrawing" xmlns:a="http://schemas.openxmlformats.org/drawingml/2006/main">
  <xdr:oneCellAnchor>
    <xdr:from>
      <xdr:col>1</xdr:col>
      <xdr:colOff>57150</xdr:colOff>
      <xdr:row>13</xdr:row>
      <xdr:rowOff>200025</xdr:rowOff>
    </xdr:from>
    <xdr:ext cx="1114425" cy="647700"/>
    <xdr:pic>
      <xdr:nvPicPr>
        <xdr:cNvPr id="2" name="image250.jpg">
          <a:extLst>
            <a:ext uri="{FF2B5EF4-FFF2-40B4-BE49-F238E27FC236}">
              <a16:creationId xmlns:a16="http://schemas.microsoft.com/office/drawing/2014/main" id="{00000000-0008-0000-3A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57150</xdr:colOff>
      <xdr:row>24</xdr:row>
      <xdr:rowOff>133350</xdr:rowOff>
    </xdr:from>
    <xdr:ext cx="1114425" cy="742950"/>
    <xdr:pic>
      <xdr:nvPicPr>
        <xdr:cNvPr id="3" name="image251.jpg">
          <a:extLst>
            <a:ext uri="{FF2B5EF4-FFF2-40B4-BE49-F238E27FC236}">
              <a16:creationId xmlns:a16="http://schemas.microsoft.com/office/drawing/2014/main" id="{00000000-0008-0000-3A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xdr:col>
      <xdr:colOff>57150</xdr:colOff>
      <xdr:row>35</xdr:row>
      <xdr:rowOff>28575</xdr:rowOff>
    </xdr:from>
    <xdr:ext cx="1114425" cy="866775"/>
    <xdr:pic>
      <xdr:nvPicPr>
        <xdr:cNvPr id="4" name="image252.jpg">
          <a:extLst>
            <a:ext uri="{FF2B5EF4-FFF2-40B4-BE49-F238E27FC236}">
              <a16:creationId xmlns:a16="http://schemas.microsoft.com/office/drawing/2014/main" id="{00000000-0008-0000-3A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xdr:col>
      <xdr:colOff>57150</xdr:colOff>
      <xdr:row>47</xdr:row>
      <xdr:rowOff>19050</xdr:rowOff>
    </xdr:from>
    <xdr:ext cx="1114425" cy="647700"/>
    <xdr:pic>
      <xdr:nvPicPr>
        <xdr:cNvPr id="5" name="image247.jpg">
          <a:extLst>
            <a:ext uri="{FF2B5EF4-FFF2-40B4-BE49-F238E27FC236}">
              <a16:creationId xmlns:a16="http://schemas.microsoft.com/office/drawing/2014/main" id="{00000000-0008-0000-3A00-000005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xdr:col>
      <xdr:colOff>47625</xdr:colOff>
      <xdr:row>2</xdr:row>
      <xdr:rowOff>142875</xdr:rowOff>
    </xdr:from>
    <xdr:ext cx="1133475" cy="781050"/>
    <xdr:pic>
      <xdr:nvPicPr>
        <xdr:cNvPr id="6" name="image249.jpg">
          <a:extLst>
            <a:ext uri="{FF2B5EF4-FFF2-40B4-BE49-F238E27FC236}">
              <a16:creationId xmlns:a16="http://schemas.microsoft.com/office/drawing/2014/main" id="{00000000-0008-0000-3A00-000006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wsDr>
</file>

<file path=xl/drawings/drawing46.xml><?xml version="1.0" encoding="utf-8"?>
<xdr:wsDr xmlns:xdr="http://schemas.openxmlformats.org/drawingml/2006/spreadsheetDrawing" xmlns:a="http://schemas.openxmlformats.org/drawingml/2006/main">
  <xdr:twoCellAnchor editAs="oneCell">
    <xdr:from>
      <xdr:col>1</xdr:col>
      <xdr:colOff>280458</xdr:colOff>
      <xdr:row>32</xdr:row>
      <xdr:rowOff>152400</xdr:rowOff>
    </xdr:from>
    <xdr:to>
      <xdr:col>1</xdr:col>
      <xdr:colOff>1125854</xdr:colOff>
      <xdr:row>39</xdr:row>
      <xdr:rowOff>155787</xdr:rowOff>
    </xdr:to>
    <xdr:pic>
      <xdr:nvPicPr>
        <xdr:cNvPr id="6" name="Obrázek 5">
          <a:extLst>
            <a:ext uri="{FF2B5EF4-FFF2-40B4-BE49-F238E27FC236}">
              <a16:creationId xmlns:a16="http://schemas.microsoft.com/office/drawing/2014/main" id="{D5057352-2FF7-4A7C-BB74-8FD1DAA27002}"/>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49791" y="6172200"/>
          <a:ext cx="833966" cy="1298787"/>
        </a:xfrm>
        <a:prstGeom prst="rect">
          <a:avLst/>
        </a:prstGeom>
      </xdr:spPr>
    </xdr:pic>
    <xdr:clientData/>
  </xdr:twoCellAnchor>
  <xdr:twoCellAnchor editAs="oneCell">
    <xdr:from>
      <xdr:col>1</xdr:col>
      <xdr:colOff>179916</xdr:colOff>
      <xdr:row>18</xdr:row>
      <xdr:rowOff>43212</xdr:rowOff>
    </xdr:from>
    <xdr:to>
      <xdr:col>1</xdr:col>
      <xdr:colOff>1089246</xdr:colOff>
      <xdr:row>25</xdr:row>
      <xdr:rowOff>96097</xdr:rowOff>
    </xdr:to>
    <xdr:pic>
      <xdr:nvPicPr>
        <xdr:cNvPr id="2" name="Obrázek 1">
          <a:extLst>
            <a:ext uri="{FF2B5EF4-FFF2-40B4-BE49-F238E27FC236}">
              <a16:creationId xmlns:a16="http://schemas.microsoft.com/office/drawing/2014/main" id="{FA3942C3-6B4D-3ACA-8BA7-742415D7FD2B}"/>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38666" y="3387545"/>
          <a:ext cx="915045" cy="13537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74083</xdr:colOff>
      <xdr:row>2</xdr:row>
      <xdr:rowOff>61138</xdr:rowOff>
    </xdr:from>
    <xdr:to>
      <xdr:col>1</xdr:col>
      <xdr:colOff>1198102</xdr:colOff>
      <xdr:row>11</xdr:row>
      <xdr:rowOff>57572</xdr:rowOff>
    </xdr:to>
    <xdr:pic>
      <xdr:nvPicPr>
        <xdr:cNvPr id="3" name="Obrázek 2">
          <a:extLst>
            <a:ext uri="{FF2B5EF4-FFF2-40B4-BE49-F238E27FC236}">
              <a16:creationId xmlns:a16="http://schemas.microsoft.com/office/drawing/2014/main" id="{89DF29FB-FED0-9EB8-5E33-5879F726DF83}"/>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32833" y="473888"/>
          <a:ext cx="1114494" cy="165336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1</xdr:col>
      <xdr:colOff>213149</xdr:colOff>
      <xdr:row>31</xdr:row>
      <xdr:rowOff>62440</xdr:rowOff>
    </xdr:from>
    <xdr:to>
      <xdr:col>1</xdr:col>
      <xdr:colOff>1164589</xdr:colOff>
      <xdr:row>39</xdr:row>
      <xdr:rowOff>20320</xdr:rowOff>
    </xdr:to>
    <xdr:pic>
      <xdr:nvPicPr>
        <xdr:cNvPr id="4" name="Obrázek 3">
          <a:extLst>
            <a:ext uri="{FF2B5EF4-FFF2-40B4-BE49-F238E27FC236}">
              <a16:creationId xmlns:a16="http://schemas.microsoft.com/office/drawing/2014/main" id="{AC96688E-DD78-4A9B-BF9F-92888666AE2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2482" y="5726640"/>
          <a:ext cx="947630" cy="14035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195098</xdr:colOff>
      <xdr:row>2</xdr:row>
      <xdr:rowOff>10582</xdr:rowOff>
    </xdr:from>
    <xdr:to>
      <xdr:col>1</xdr:col>
      <xdr:colOff>1222565</xdr:colOff>
      <xdr:row>10</xdr:row>
      <xdr:rowOff>56727</xdr:rowOff>
    </xdr:to>
    <xdr:pic>
      <xdr:nvPicPr>
        <xdr:cNvPr id="2" name="Obrázek 1">
          <a:extLst>
            <a:ext uri="{FF2B5EF4-FFF2-40B4-BE49-F238E27FC236}">
              <a16:creationId xmlns:a16="http://schemas.microsoft.com/office/drawing/2014/main" id="{78FB34EA-0185-D24B-6BA7-ED6D75EA1948}"/>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53848" y="423332"/>
          <a:ext cx="1027467" cy="15345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211668</xdr:colOff>
      <xdr:row>46</xdr:row>
      <xdr:rowOff>63501</xdr:rowOff>
    </xdr:from>
    <xdr:to>
      <xdr:col>1</xdr:col>
      <xdr:colOff>1122147</xdr:colOff>
      <xdr:row>53</xdr:row>
      <xdr:rowOff>98213</xdr:rowOff>
    </xdr:to>
    <xdr:pic>
      <xdr:nvPicPr>
        <xdr:cNvPr id="3" name="Obrázek 2">
          <a:extLst>
            <a:ext uri="{FF2B5EF4-FFF2-40B4-BE49-F238E27FC236}">
              <a16:creationId xmlns:a16="http://schemas.microsoft.com/office/drawing/2014/main" id="{A7F4F5E3-6436-8D36-4005-3298E66CC037}"/>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70418" y="8551334"/>
          <a:ext cx="906669" cy="13546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105834</xdr:colOff>
      <xdr:row>16</xdr:row>
      <xdr:rowOff>142735</xdr:rowOff>
    </xdr:from>
    <xdr:to>
      <xdr:col>1</xdr:col>
      <xdr:colOff>1203357</xdr:colOff>
      <xdr:row>25</xdr:row>
      <xdr:rowOff>98213</xdr:rowOff>
    </xdr:to>
    <xdr:pic>
      <xdr:nvPicPr>
        <xdr:cNvPr id="8" name="Obrázek 7">
          <a:extLst>
            <a:ext uri="{FF2B5EF4-FFF2-40B4-BE49-F238E27FC236}">
              <a16:creationId xmlns:a16="http://schemas.microsoft.com/office/drawing/2014/main" id="{4D23F668-CD25-D13D-E984-DA5B19B316AB}"/>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64584" y="3127235"/>
          <a:ext cx="1093713" cy="16352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8.xml><?xml version="1.0" encoding="utf-8"?>
<xdr:wsDr xmlns:xdr="http://schemas.openxmlformats.org/drawingml/2006/spreadsheetDrawing" xmlns:a="http://schemas.openxmlformats.org/drawingml/2006/main">
  <xdr:oneCellAnchor>
    <xdr:from>
      <xdr:col>1</xdr:col>
      <xdr:colOff>128693</xdr:colOff>
      <xdr:row>2</xdr:row>
      <xdr:rowOff>209974</xdr:rowOff>
    </xdr:from>
    <xdr:ext cx="1109556" cy="1049444"/>
    <xdr:pic>
      <xdr:nvPicPr>
        <xdr:cNvPr id="3" name="image306.jpg">
          <a:extLst>
            <a:ext uri="{FF2B5EF4-FFF2-40B4-BE49-F238E27FC236}">
              <a16:creationId xmlns:a16="http://schemas.microsoft.com/office/drawing/2014/main" id="{00000000-0008-0000-4600-000003000000}"/>
            </a:ext>
          </a:extLst>
        </xdr:cNvPr>
        <xdr:cNvPicPr preferRelativeResize="0"/>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27184"/>
        <a:stretch/>
      </xdr:blipFill>
      <xdr:spPr>
        <a:xfrm>
          <a:off x="276860" y="601557"/>
          <a:ext cx="1109556" cy="1049444"/>
        </a:xfrm>
        <a:prstGeom prst="rect">
          <a:avLst/>
        </a:prstGeom>
        <a:noFill/>
      </xdr:spPr>
    </xdr:pic>
    <xdr:clientData fLocksWithSheet="0"/>
  </xdr:oneCellAnchor>
  <xdr:oneCellAnchor>
    <xdr:from>
      <xdr:col>1</xdr:col>
      <xdr:colOff>138642</xdr:colOff>
      <xdr:row>17</xdr:row>
      <xdr:rowOff>64558</xdr:rowOff>
    </xdr:from>
    <xdr:ext cx="1028700" cy="1562100"/>
    <xdr:pic>
      <xdr:nvPicPr>
        <xdr:cNvPr id="4" name="image304.jpg">
          <a:extLst>
            <a:ext uri="{FF2B5EF4-FFF2-40B4-BE49-F238E27FC236}">
              <a16:creationId xmlns:a16="http://schemas.microsoft.com/office/drawing/2014/main" id="{00000000-0008-0000-4600-000004000000}"/>
            </a:ext>
          </a:extLst>
        </xdr:cNvPr>
        <xdr:cNvPicPr preferRelativeResize="0"/>
      </xdr:nvPicPr>
      <xdr:blipFill>
        <a:blip xmlns:r="http://schemas.openxmlformats.org/officeDocument/2006/relationships" r:embed="rId2" cstate="print"/>
        <a:stretch>
          <a:fillRect/>
        </a:stretch>
      </xdr:blipFill>
      <xdr:spPr>
        <a:xfrm>
          <a:off x="286809" y="3038475"/>
          <a:ext cx="1028700" cy="1562100"/>
        </a:xfrm>
        <a:prstGeom prst="rect">
          <a:avLst/>
        </a:prstGeom>
        <a:noFill/>
      </xdr:spPr>
    </xdr:pic>
    <xdr:clientData fLocksWithSheet="0"/>
  </xdr:oneCellAnchor>
  <xdr:oneCellAnchor>
    <xdr:from>
      <xdr:col>1</xdr:col>
      <xdr:colOff>89958</xdr:colOff>
      <xdr:row>34</xdr:row>
      <xdr:rowOff>114300</xdr:rowOff>
    </xdr:from>
    <xdr:ext cx="1114425" cy="1657350"/>
    <xdr:pic>
      <xdr:nvPicPr>
        <xdr:cNvPr id="6" name="image309.jpg">
          <a:extLst>
            <a:ext uri="{FF2B5EF4-FFF2-40B4-BE49-F238E27FC236}">
              <a16:creationId xmlns:a16="http://schemas.microsoft.com/office/drawing/2014/main" id="{6E939285-1326-4AAB-9336-9E5B30ECD38B}"/>
            </a:ext>
          </a:extLst>
        </xdr:cNvPr>
        <xdr:cNvPicPr preferRelativeResize="0"/>
      </xdr:nvPicPr>
      <xdr:blipFill>
        <a:blip xmlns:r="http://schemas.openxmlformats.org/officeDocument/2006/relationships" r:embed="rId3" cstate="print"/>
        <a:stretch>
          <a:fillRect/>
        </a:stretch>
      </xdr:blipFill>
      <xdr:spPr>
        <a:xfrm>
          <a:off x="238125" y="5903383"/>
          <a:ext cx="1114425" cy="1657350"/>
        </a:xfrm>
        <a:prstGeom prst="rect">
          <a:avLst/>
        </a:prstGeom>
        <a:noFill/>
      </xdr:spPr>
    </xdr:pic>
    <xdr:clientData fLocksWithSheet="0"/>
  </xdr:oneCellAnchor>
</xdr:wsDr>
</file>

<file path=xl/drawings/drawing49.xml><?xml version="1.0" encoding="utf-8"?>
<xdr:wsDr xmlns:xdr="http://schemas.openxmlformats.org/drawingml/2006/spreadsheetDrawing" xmlns:a="http://schemas.openxmlformats.org/drawingml/2006/main">
  <xdr:oneCellAnchor>
    <xdr:from>
      <xdr:col>1</xdr:col>
      <xdr:colOff>287867</xdr:colOff>
      <xdr:row>14</xdr:row>
      <xdr:rowOff>131445</xdr:rowOff>
    </xdr:from>
    <xdr:ext cx="781050" cy="1123950"/>
    <xdr:pic>
      <xdr:nvPicPr>
        <xdr:cNvPr id="2" name="image318.jpg">
          <a:extLst>
            <a:ext uri="{FF2B5EF4-FFF2-40B4-BE49-F238E27FC236}">
              <a16:creationId xmlns:a16="http://schemas.microsoft.com/office/drawing/2014/main" id="{00000000-0008-0000-4900-000002000000}"/>
            </a:ext>
          </a:extLst>
        </xdr:cNvPr>
        <xdr:cNvPicPr preferRelativeResize="0"/>
      </xdr:nvPicPr>
      <xdr:blipFill>
        <a:blip xmlns:r="http://schemas.openxmlformats.org/officeDocument/2006/relationships" r:embed="rId1" cstate="print"/>
        <a:stretch>
          <a:fillRect/>
        </a:stretch>
      </xdr:blipFill>
      <xdr:spPr>
        <a:xfrm>
          <a:off x="436034" y="2491528"/>
          <a:ext cx="781050" cy="1123950"/>
        </a:xfrm>
        <a:prstGeom prst="rect">
          <a:avLst/>
        </a:prstGeom>
        <a:noFill/>
      </xdr:spPr>
    </xdr:pic>
    <xdr:clientData fLocksWithSheet="0"/>
  </xdr:oneCellAnchor>
  <xdr:oneCellAnchor>
    <xdr:from>
      <xdr:col>1</xdr:col>
      <xdr:colOff>240877</xdr:colOff>
      <xdr:row>27</xdr:row>
      <xdr:rowOff>42333</xdr:rowOff>
    </xdr:from>
    <xdr:ext cx="806872" cy="1005417"/>
    <xdr:pic>
      <xdr:nvPicPr>
        <xdr:cNvPr id="3" name="image312.jpg">
          <a:extLst>
            <a:ext uri="{FF2B5EF4-FFF2-40B4-BE49-F238E27FC236}">
              <a16:creationId xmlns:a16="http://schemas.microsoft.com/office/drawing/2014/main" id="{00000000-0008-0000-4900-000003000000}"/>
            </a:ext>
          </a:extLst>
        </xdr:cNvPr>
        <xdr:cNvPicPr preferRelativeResize="0"/>
      </xdr:nvPicPr>
      <xdr:blipFill>
        <a:blip xmlns:r="http://schemas.openxmlformats.org/officeDocument/2006/relationships" r:embed="rId2" cstate="print"/>
        <a:stretch>
          <a:fillRect/>
        </a:stretch>
      </xdr:blipFill>
      <xdr:spPr>
        <a:xfrm>
          <a:off x="389044" y="4614333"/>
          <a:ext cx="806872" cy="1005417"/>
        </a:xfrm>
        <a:prstGeom prst="rect">
          <a:avLst/>
        </a:prstGeom>
        <a:noFill/>
      </xdr:spPr>
    </xdr:pic>
    <xdr:clientData fLocksWithSheet="0"/>
  </xdr:oneCellAnchor>
  <xdr:oneCellAnchor>
    <xdr:from>
      <xdr:col>1</xdr:col>
      <xdr:colOff>268816</xdr:colOff>
      <xdr:row>39</xdr:row>
      <xdr:rowOff>133986</xdr:rowOff>
    </xdr:from>
    <xdr:ext cx="673101" cy="1061931"/>
    <xdr:pic>
      <xdr:nvPicPr>
        <xdr:cNvPr id="4" name="image317.jpg">
          <a:extLst>
            <a:ext uri="{FF2B5EF4-FFF2-40B4-BE49-F238E27FC236}">
              <a16:creationId xmlns:a16="http://schemas.microsoft.com/office/drawing/2014/main" id="{00000000-0008-0000-4900-000004000000}"/>
            </a:ext>
          </a:extLst>
        </xdr:cNvPr>
        <xdr:cNvPicPr preferRelativeResize="0"/>
      </xdr:nvPicPr>
      <xdr:blipFill>
        <a:blip xmlns:r="http://schemas.openxmlformats.org/officeDocument/2006/relationships" r:embed="rId3" cstate="print"/>
        <a:stretch>
          <a:fillRect/>
        </a:stretch>
      </xdr:blipFill>
      <xdr:spPr>
        <a:xfrm>
          <a:off x="427566" y="7478819"/>
          <a:ext cx="673101" cy="1061931"/>
        </a:xfrm>
        <a:prstGeom prst="rect">
          <a:avLst/>
        </a:prstGeom>
        <a:noFill/>
      </xdr:spPr>
    </xdr:pic>
    <xdr:clientData fLocksWithSheet="0"/>
  </xdr:oneCellAnchor>
  <xdr:oneCellAnchor>
    <xdr:from>
      <xdr:col>1</xdr:col>
      <xdr:colOff>165099</xdr:colOff>
      <xdr:row>51</xdr:row>
      <xdr:rowOff>151765</xdr:rowOff>
    </xdr:from>
    <xdr:ext cx="866775" cy="1238250"/>
    <xdr:pic>
      <xdr:nvPicPr>
        <xdr:cNvPr id="5" name="image316.jpg">
          <a:extLst>
            <a:ext uri="{FF2B5EF4-FFF2-40B4-BE49-F238E27FC236}">
              <a16:creationId xmlns:a16="http://schemas.microsoft.com/office/drawing/2014/main" id="{00000000-0008-0000-4900-000005000000}"/>
            </a:ext>
          </a:extLst>
        </xdr:cNvPr>
        <xdr:cNvPicPr preferRelativeResize="0"/>
      </xdr:nvPicPr>
      <xdr:blipFill>
        <a:blip xmlns:r="http://schemas.openxmlformats.org/officeDocument/2006/relationships" r:embed="rId4" cstate="print"/>
        <a:stretch>
          <a:fillRect/>
        </a:stretch>
      </xdr:blipFill>
      <xdr:spPr>
        <a:xfrm>
          <a:off x="323849" y="9708515"/>
          <a:ext cx="866775" cy="1238250"/>
        </a:xfrm>
        <a:prstGeom prst="rect">
          <a:avLst/>
        </a:prstGeom>
        <a:noFill/>
      </xdr:spPr>
    </xdr:pic>
    <xdr:clientData fLocksWithSheet="0"/>
  </xdr:oneCellAnchor>
  <xdr:oneCellAnchor>
    <xdr:from>
      <xdr:col>1</xdr:col>
      <xdr:colOff>245109</xdr:colOff>
      <xdr:row>1</xdr:row>
      <xdr:rowOff>148167</xdr:rowOff>
    </xdr:from>
    <xdr:ext cx="802640" cy="1079499"/>
    <xdr:pic>
      <xdr:nvPicPr>
        <xdr:cNvPr id="7" name="image310.jpg">
          <a:extLst>
            <a:ext uri="{FF2B5EF4-FFF2-40B4-BE49-F238E27FC236}">
              <a16:creationId xmlns:a16="http://schemas.microsoft.com/office/drawing/2014/main" id="{0AC91900-CA8A-4725-B748-2D62C51AB7B0}"/>
            </a:ext>
          </a:extLst>
        </xdr:cNvPr>
        <xdr:cNvPicPr>
          <a:picLocks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393276" y="338667"/>
          <a:ext cx="802640" cy="1079499"/>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oneCellAnchor>
</xdr:wsDr>
</file>

<file path=xl/drawings/drawing5.xml><?xml version="1.0" encoding="utf-8"?>
<xdr:wsDr xmlns:xdr="http://schemas.openxmlformats.org/drawingml/2006/spreadsheetDrawing" xmlns:a="http://schemas.openxmlformats.org/drawingml/2006/main">
  <xdr:twoCellAnchor editAs="oneCell">
    <xdr:from>
      <xdr:col>1</xdr:col>
      <xdr:colOff>225213</xdr:colOff>
      <xdr:row>1</xdr:row>
      <xdr:rowOff>97366</xdr:rowOff>
    </xdr:from>
    <xdr:to>
      <xdr:col>1</xdr:col>
      <xdr:colOff>1146387</xdr:colOff>
      <xdr:row>8</xdr:row>
      <xdr:rowOff>33865</xdr:rowOff>
    </xdr:to>
    <xdr:pic>
      <xdr:nvPicPr>
        <xdr:cNvPr id="4" name="Obrázek 3">
          <a:extLst>
            <a:ext uri="{FF2B5EF4-FFF2-40B4-BE49-F238E27FC236}">
              <a16:creationId xmlns:a16="http://schemas.microsoft.com/office/drawing/2014/main" id="{7407BE20-A59C-8F57-4578-4D514BA597D7}"/>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2836"/>
        <a:stretch/>
      </xdr:blipFill>
      <xdr:spPr bwMode="auto">
        <a:xfrm>
          <a:off x="394546" y="325966"/>
          <a:ext cx="921174" cy="12318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247225</xdr:colOff>
      <xdr:row>12</xdr:row>
      <xdr:rowOff>135465</xdr:rowOff>
    </xdr:from>
    <xdr:to>
      <xdr:col>1</xdr:col>
      <xdr:colOff>1147405</xdr:colOff>
      <xdr:row>19</xdr:row>
      <xdr:rowOff>33867</xdr:rowOff>
    </xdr:to>
    <xdr:pic>
      <xdr:nvPicPr>
        <xdr:cNvPr id="9" name="Obrázek 8">
          <a:extLst>
            <a:ext uri="{FF2B5EF4-FFF2-40B4-BE49-F238E27FC236}">
              <a16:creationId xmlns:a16="http://schemas.microsoft.com/office/drawing/2014/main" id="{0868D3E2-5EEF-B8B2-5DB5-4466F05968D5}"/>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16558" y="2370665"/>
          <a:ext cx="900180" cy="11938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231987</xdr:colOff>
      <xdr:row>48</xdr:row>
      <xdr:rowOff>47414</xdr:rowOff>
    </xdr:from>
    <xdr:to>
      <xdr:col>1</xdr:col>
      <xdr:colOff>1151467</xdr:colOff>
      <xdr:row>55</xdr:row>
      <xdr:rowOff>147880</xdr:rowOff>
    </xdr:to>
    <xdr:pic>
      <xdr:nvPicPr>
        <xdr:cNvPr id="5" name="Obrázek 4" descr="Image 2 of 7">
          <a:extLst>
            <a:ext uri="{FF2B5EF4-FFF2-40B4-BE49-F238E27FC236}">
              <a16:creationId xmlns:a16="http://schemas.microsoft.com/office/drawing/2014/main" id="{0932A8BC-91AB-EAB8-4605-6079437A98AE}"/>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01320" y="8835814"/>
          <a:ext cx="919480" cy="13958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194733</xdr:colOff>
      <xdr:row>23</xdr:row>
      <xdr:rowOff>152400</xdr:rowOff>
    </xdr:from>
    <xdr:to>
      <xdr:col>1</xdr:col>
      <xdr:colOff>1059066</xdr:colOff>
      <xdr:row>30</xdr:row>
      <xdr:rowOff>169334</xdr:rowOff>
    </xdr:to>
    <xdr:pic>
      <xdr:nvPicPr>
        <xdr:cNvPr id="2" name="Obrázek 1" descr="Image 2 of 6">
          <a:extLst>
            <a:ext uri="{FF2B5EF4-FFF2-40B4-BE49-F238E27FC236}">
              <a16:creationId xmlns:a16="http://schemas.microsoft.com/office/drawing/2014/main" id="{459A4E6A-0B86-FF7C-D914-404153616E2A}"/>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64066" y="4394200"/>
          <a:ext cx="864333" cy="13123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194735</xdr:colOff>
      <xdr:row>35</xdr:row>
      <xdr:rowOff>118076</xdr:rowOff>
    </xdr:from>
    <xdr:to>
      <xdr:col>1</xdr:col>
      <xdr:colOff>1090076</xdr:colOff>
      <xdr:row>43</xdr:row>
      <xdr:rowOff>8467</xdr:rowOff>
    </xdr:to>
    <xdr:pic>
      <xdr:nvPicPr>
        <xdr:cNvPr id="6" name="Obrázek 5" descr="Image 2 of 5">
          <a:extLst>
            <a:ext uri="{FF2B5EF4-FFF2-40B4-BE49-F238E27FC236}">
              <a16:creationId xmlns:a16="http://schemas.microsoft.com/office/drawing/2014/main" id="{5558B07F-8F08-0CB4-DD55-737BC544C6E4}"/>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364068" y="6544276"/>
          <a:ext cx="895341" cy="136359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0.xml><?xml version="1.0" encoding="utf-8"?>
<xdr:wsDr xmlns:xdr="http://schemas.openxmlformats.org/drawingml/2006/spreadsheetDrawing" xmlns:a="http://schemas.openxmlformats.org/drawingml/2006/main">
  <xdr:oneCellAnchor>
    <xdr:from>
      <xdr:col>1</xdr:col>
      <xdr:colOff>248074</xdr:colOff>
      <xdr:row>2</xdr:row>
      <xdr:rowOff>54398</xdr:rowOff>
    </xdr:from>
    <xdr:ext cx="830580" cy="1183005"/>
    <xdr:pic>
      <xdr:nvPicPr>
        <xdr:cNvPr id="2" name="image322.png">
          <a:extLst>
            <a:ext uri="{FF2B5EF4-FFF2-40B4-BE49-F238E27FC236}">
              <a16:creationId xmlns:a16="http://schemas.microsoft.com/office/drawing/2014/main" id="{00000000-0008-0000-4A00-000002000000}"/>
            </a:ext>
          </a:extLst>
        </xdr:cNvPr>
        <xdr:cNvPicPr preferRelativeResize="0"/>
      </xdr:nvPicPr>
      <xdr:blipFill>
        <a:blip xmlns:r="http://schemas.openxmlformats.org/officeDocument/2006/relationships" r:embed="rId1" cstate="print"/>
        <a:stretch>
          <a:fillRect/>
        </a:stretch>
      </xdr:blipFill>
      <xdr:spPr>
        <a:xfrm>
          <a:off x="396241" y="445981"/>
          <a:ext cx="830580" cy="1183005"/>
        </a:xfrm>
        <a:prstGeom prst="rect">
          <a:avLst/>
        </a:prstGeom>
        <a:noFill/>
      </xdr:spPr>
    </xdr:pic>
    <xdr:clientData fLocksWithSheet="0"/>
  </xdr:oneCellAnchor>
  <xdr:oneCellAnchor>
    <xdr:from>
      <xdr:col>1</xdr:col>
      <xdr:colOff>225214</xdr:colOff>
      <xdr:row>15</xdr:row>
      <xdr:rowOff>66252</xdr:rowOff>
    </xdr:from>
    <xdr:ext cx="864869" cy="1087331"/>
    <xdr:pic>
      <xdr:nvPicPr>
        <xdr:cNvPr id="3" name="image319.png">
          <a:extLst>
            <a:ext uri="{FF2B5EF4-FFF2-40B4-BE49-F238E27FC236}">
              <a16:creationId xmlns:a16="http://schemas.microsoft.com/office/drawing/2014/main" id="{00000000-0008-0000-4A00-000003000000}"/>
            </a:ext>
          </a:extLst>
        </xdr:cNvPr>
        <xdr:cNvPicPr preferRelativeResize="0"/>
      </xdr:nvPicPr>
      <xdr:blipFill>
        <a:blip xmlns:r="http://schemas.openxmlformats.org/officeDocument/2006/relationships" r:embed="rId2" cstate="print"/>
        <a:stretch>
          <a:fillRect/>
        </a:stretch>
      </xdr:blipFill>
      <xdr:spPr>
        <a:xfrm>
          <a:off x="373381" y="2701502"/>
          <a:ext cx="864869" cy="1087331"/>
        </a:xfrm>
        <a:prstGeom prst="rect">
          <a:avLst/>
        </a:prstGeom>
        <a:noFill/>
      </xdr:spPr>
    </xdr:pic>
    <xdr:clientData fLocksWithSheet="0"/>
  </xdr:oneCellAnchor>
  <xdr:oneCellAnchor>
    <xdr:from>
      <xdr:col>1</xdr:col>
      <xdr:colOff>244475</xdr:colOff>
      <xdr:row>28</xdr:row>
      <xdr:rowOff>20108</xdr:rowOff>
    </xdr:from>
    <xdr:ext cx="857250" cy="1085850"/>
    <xdr:pic>
      <xdr:nvPicPr>
        <xdr:cNvPr id="4" name="image321.png">
          <a:extLst>
            <a:ext uri="{FF2B5EF4-FFF2-40B4-BE49-F238E27FC236}">
              <a16:creationId xmlns:a16="http://schemas.microsoft.com/office/drawing/2014/main" id="{00000000-0008-0000-4A00-000004000000}"/>
            </a:ext>
          </a:extLst>
        </xdr:cNvPr>
        <xdr:cNvPicPr preferRelativeResize="0"/>
      </xdr:nvPicPr>
      <xdr:blipFill>
        <a:blip xmlns:r="http://schemas.openxmlformats.org/officeDocument/2006/relationships" r:embed="rId3" cstate="print"/>
        <a:stretch>
          <a:fillRect/>
        </a:stretch>
      </xdr:blipFill>
      <xdr:spPr>
        <a:xfrm>
          <a:off x="392642" y="4899025"/>
          <a:ext cx="857250" cy="1085850"/>
        </a:xfrm>
        <a:prstGeom prst="rect">
          <a:avLst/>
        </a:prstGeom>
        <a:noFill/>
      </xdr:spPr>
    </xdr:pic>
    <xdr:clientData fLocksWithSheet="0"/>
  </xdr:oneCellAnchor>
  <xdr:oneCellAnchor>
    <xdr:from>
      <xdr:col>1</xdr:col>
      <xdr:colOff>142875</xdr:colOff>
      <xdr:row>40</xdr:row>
      <xdr:rowOff>123825</xdr:rowOff>
    </xdr:from>
    <xdr:ext cx="933450" cy="1038225"/>
    <xdr:pic>
      <xdr:nvPicPr>
        <xdr:cNvPr id="5" name="image320.jpg">
          <a:extLst>
            <a:ext uri="{FF2B5EF4-FFF2-40B4-BE49-F238E27FC236}">
              <a16:creationId xmlns:a16="http://schemas.microsoft.com/office/drawing/2014/main" id="{00000000-0008-0000-4A00-000005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wsDr>
</file>

<file path=xl/drawings/drawing51.xml><?xml version="1.0" encoding="utf-8"?>
<xdr:wsDr xmlns:xdr="http://schemas.openxmlformats.org/drawingml/2006/spreadsheetDrawing" xmlns:a="http://schemas.openxmlformats.org/drawingml/2006/main">
  <xdr:oneCellAnchor>
    <xdr:from>
      <xdr:col>1</xdr:col>
      <xdr:colOff>175260</xdr:colOff>
      <xdr:row>1</xdr:row>
      <xdr:rowOff>64770</xdr:rowOff>
    </xdr:from>
    <xdr:ext cx="990600" cy="1133475"/>
    <xdr:pic>
      <xdr:nvPicPr>
        <xdr:cNvPr id="2" name="image324.jpg">
          <a:extLst>
            <a:ext uri="{FF2B5EF4-FFF2-40B4-BE49-F238E27FC236}">
              <a16:creationId xmlns:a16="http://schemas.microsoft.com/office/drawing/2014/main" id="{00000000-0008-0000-4B00-000002000000}"/>
            </a:ext>
          </a:extLst>
        </xdr:cNvPr>
        <xdr:cNvPicPr preferRelativeResize="0"/>
      </xdr:nvPicPr>
      <xdr:blipFill>
        <a:blip xmlns:r="http://schemas.openxmlformats.org/officeDocument/2006/relationships" r:embed="rId1" cstate="print"/>
        <a:stretch>
          <a:fillRect/>
        </a:stretch>
      </xdr:blipFill>
      <xdr:spPr>
        <a:xfrm>
          <a:off x="320040" y="293370"/>
          <a:ext cx="990600" cy="1133475"/>
        </a:xfrm>
        <a:prstGeom prst="rect">
          <a:avLst/>
        </a:prstGeom>
        <a:noFill/>
      </xdr:spPr>
    </xdr:pic>
    <xdr:clientData fLocksWithSheet="0"/>
  </xdr:oneCellAnchor>
  <xdr:oneCellAnchor>
    <xdr:from>
      <xdr:col>1</xdr:col>
      <xdr:colOff>207010</xdr:colOff>
      <xdr:row>12</xdr:row>
      <xdr:rowOff>83185</xdr:rowOff>
    </xdr:from>
    <xdr:ext cx="944880" cy="1217295"/>
    <xdr:pic>
      <xdr:nvPicPr>
        <xdr:cNvPr id="3" name="image323.jpg">
          <a:extLst>
            <a:ext uri="{FF2B5EF4-FFF2-40B4-BE49-F238E27FC236}">
              <a16:creationId xmlns:a16="http://schemas.microsoft.com/office/drawing/2014/main" id="{00000000-0008-0000-4B00-000003000000}"/>
            </a:ext>
          </a:extLst>
        </xdr:cNvPr>
        <xdr:cNvPicPr preferRelativeResize="0"/>
      </xdr:nvPicPr>
      <xdr:blipFill>
        <a:blip xmlns:r="http://schemas.openxmlformats.org/officeDocument/2006/relationships" r:embed="rId2" cstate="print"/>
        <a:stretch>
          <a:fillRect/>
        </a:stretch>
      </xdr:blipFill>
      <xdr:spPr>
        <a:xfrm>
          <a:off x="355177" y="2189268"/>
          <a:ext cx="944880" cy="1217295"/>
        </a:xfrm>
        <a:prstGeom prst="rect">
          <a:avLst/>
        </a:prstGeom>
        <a:noFill/>
      </xdr:spPr>
    </xdr:pic>
    <xdr:clientData fLocksWithSheet="0"/>
  </xdr:oneCellAnchor>
  <xdr:oneCellAnchor>
    <xdr:from>
      <xdr:col>1</xdr:col>
      <xdr:colOff>243416</xdr:colOff>
      <xdr:row>25</xdr:row>
      <xdr:rowOff>136526</xdr:rowOff>
    </xdr:from>
    <xdr:ext cx="857250" cy="1276350"/>
    <xdr:pic>
      <xdr:nvPicPr>
        <xdr:cNvPr id="4" name="image326.jpg">
          <a:extLst>
            <a:ext uri="{FF2B5EF4-FFF2-40B4-BE49-F238E27FC236}">
              <a16:creationId xmlns:a16="http://schemas.microsoft.com/office/drawing/2014/main" id="{00000000-0008-0000-4B00-000004000000}"/>
            </a:ext>
          </a:extLst>
        </xdr:cNvPr>
        <xdr:cNvPicPr preferRelativeResize="0"/>
      </xdr:nvPicPr>
      <xdr:blipFill>
        <a:blip xmlns:r="http://schemas.openxmlformats.org/officeDocument/2006/relationships" r:embed="rId3" cstate="print"/>
        <a:stretch>
          <a:fillRect/>
        </a:stretch>
      </xdr:blipFill>
      <xdr:spPr>
        <a:xfrm>
          <a:off x="391583" y="4507443"/>
          <a:ext cx="857250" cy="1276350"/>
        </a:xfrm>
        <a:prstGeom prst="rect">
          <a:avLst/>
        </a:prstGeom>
        <a:noFill/>
      </xdr:spPr>
    </xdr:pic>
    <xdr:clientData fLocksWithSheet="0"/>
  </xdr:oneCellAnchor>
  <xdr:twoCellAnchor editAs="oneCell">
    <xdr:from>
      <xdr:col>1</xdr:col>
      <xdr:colOff>209550</xdr:colOff>
      <xdr:row>39</xdr:row>
      <xdr:rowOff>37572</xdr:rowOff>
    </xdr:from>
    <xdr:to>
      <xdr:col>1</xdr:col>
      <xdr:colOff>1087993</xdr:colOff>
      <xdr:row>46</xdr:row>
      <xdr:rowOff>50802</xdr:rowOff>
    </xdr:to>
    <xdr:pic>
      <xdr:nvPicPr>
        <xdr:cNvPr id="7" name="Obrázek 6">
          <a:extLst>
            <a:ext uri="{FF2B5EF4-FFF2-40B4-BE49-F238E27FC236}">
              <a16:creationId xmlns:a16="http://schemas.microsoft.com/office/drawing/2014/main" id="{E1F67207-7AEA-283C-6D17-2F0EDBB3F6C5}"/>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57717" y="6821489"/>
          <a:ext cx="887968" cy="13170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2.xml><?xml version="1.0" encoding="utf-8"?>
<xdr:wsDr xmlns:xdr="http://schemas.openxmlformats.org/drawingml/2006/spreadsheetDrawing" xmlns:a="http://schemas.openxmlformats.org/drawingml/2006/main">
  <xdr:oneCellAnchor>
    <xdr:from>
      <xdr:col>1</xdr:col>
      <xdr:colOff>264703</xdr:colOff>
      <xdr:row>2</xdr:row>
      <xdr:rowOff>10458</xdr:rowOff>
    </xdr:from>
    <xdr:ext cx="751296" cy="1132542"/>
    <xdr:pic>
      <xdr:nvPicPr>
        <xdr:cNvPr id="5" name="image339.jpg">
          <a:extLst>
            <a:ext uri="{FF2B5EF4-FFF2-40B4-BE49-F238E27FC236}">
              <a16:creationId xmlns:a16="http://schemas.microsoft.com/office/drawing/2014/main" id="{00000000-0008-0000-4F00-000005000000}"/>
            </a:ext>
          </a:extLst>
        </xdr:cNvPr>
        <xdr:cNvPicPr preferRelativeResize="0"/>
      </xdr:nvPicPr>
      <xdr:blipFill>
        <a:blip xmlns:r="http://schemas.openxmlformats.org/officeDocument/2006/relationships" r:embed="rId1" cstate="print"/>
        <a:stretch>
          <a:fillRect/>
        </a:stretch>
      </xdr:blipFill>
      <xdr:spPr>
        <a:xfrm>
          <a:off x="423453" y="423208"/>
          <a:ext cx="751296" cy="1132542"/>
        </a:xfrm>
        <a:prstGeom prst="rect">
          <a:avLst/>
        </a:prstGeom>
        <a:noFill/>
      </xdr:spPr>
    </xdr:pic>
    <xdr:clientData fLocksWithSheet="0"/>
  </xdr:oneCellAnchor>
  <xdr:oneCellAnchor>
    <xdr:from>
      <xdr:col>1</xdr:col>
      <xdr:colOff>431110</xdr:colOff>
      <xdr:row>13</xdr:row>
      <xdr:rowOff>150698</xdr:rowOff>
    </xdr:from>
    <xdr:ext cx="428625" cy="1228725"/>
    <xdr:pic>
      <xdr:nvPicPr>
        <xdr:cNvPr id="6" name="image340.jpg">
          <a:extLst>
            <a:ext uri="{FF2B5EF4-FFF2-40B4-BE49-F238E27FC236}">
              <a16:creationId xmlns:a16="http://schemas.microsoft.com/office/drawing/2014/main" id="{00000000-0008-0000-4F00-000006000000}"/>
            </a:ext>
          </a:extLst>
        </xdr:cNvPr>
        <xdr:cNvPicPr preferRelativeResize="0"/>
      </xdr:nvPicPr>
      <xdr:blipFill>
        <a:blip xmlns:r="http://schemas.openxmlformats.org/officeDocument/2006/relationships" r:embed="rId2" cstate="print"/>
        <a:stretch>
          <a:fillRect/>
        </a:stretch>
      </xdr:blipFill>
      <xdr:spPr>
        <a:xfrm>
          <a:off x="589860" y="2595448"/>
          <a:ext cx="428625" cy="1228725"/>
        </a:xfrm>
        <a:prstGeom prst="rect">
          <a:avLst/>
        </a:prstGeom>
        <a:noFill/>
      </xdr:spPr>
    </xdr:pic>
    <xdr:clientData fLocksWithSheet="0"/>
  </xdr:oneCellAnchor>
  <xdr:oneCellAnchor>
    <xdr:from>
      <xdr:col>1</xdr:col>
      <xdr:colOff>69850</xdr:colOff>
      <xdr:row>37</xdr:row>
      <xdr:rowOff>56091</xdr:rowOff>
    </xdr:from>
    <xdr:ext cx="1152525" cy="600075"/>
    <xdr:pic>
      <xdr:nvPicPr>
        <xdr:cNvPr id="2" name="image343.jpg">
          <a:extLst>
            <a:ext uri="{FF2B5EF4-FFF2-40B4-BE49-F238E27FC236}">
              <a16:creationId xmlns:a16="http://schemas.microsoft.com/office/drawing/2014/main" id="{118508FD-892F-4A62-9695-E8CE25B7A5AE}"/>
            </a:ext>
          </a:extLst>
        </xdr:cNvPr>
        <xdr:cNvPicPr preferRelativeResize="0"/>
      </xdr:nvPicPr>
      <xdr:blipFill>
        <a:blip xmlns:r="http://schemas.openxmlformats.org/officeDocument/2006/relationships" r:embed="rId3" cstate="print"/>
        <a:stretch>
          <a:fillRect/>
        </a:stretch>
      </xdr:blipFill>
      <xdr:spPr>
        <a:xfrm>
          <a:off x="228600" y="6977591"/>
          <a:ext cx="1152525" cy="600075"/>
        </a:xfrm>
        <a:prstGeom prst="rect">
          <a:avLst/>
        </a:prstGeom>
        <a:noFill/>
      </xdr:spPr>
    </xdr:pic>
    <xdr:clientData fLocksWithSheet="0"/>
  </xdr:oneCellAnchor>
  <xdr:oneCellAnchor>
    <xdr:from>
      <xdr:col>1</xdr:col>
      <xdr:colOff>142876</xdr:colOff>
      <xdr:row>46</xdr:row>
      <xdr:rowOff>140758</xdr:rowOff>
    </xdr:from>
    <xdr:ext cx="942975" cy="457200"/>
    <xdr:pic>
      <xdr:nvPicPr>
        <xdr:cNvPr id="7" name="image344.jpg">
          <a:extLst>
            <a:ext uri="{FF2B5EF4-FFF2-40B4-BE49-F238E27FC236}">
              <a16:creationId xmlns:a16="http://schemas.microsoft.com/office/drawing/2014/main" id="{56F70013-BA48-4908-90E1-B87A60F249A1}"/>
            </a:ext>
          </a:extLst>
        </xdr:cNvPr>
        <xdr:cNvPicPr preferRelativeResize="0"/>
      </xdr:nvPicPr>
      <xdr:blipFill>
        <a:blip xmlns:r="http://schemas.openxmlformats.org/officeDocument/2006/relationships" r:embed="rId4" cstate="print"/>
        <a:stretch>
          <a:fillRect/>
        </a:stretch>
      </xdr:blipFill>
      <xdr:spPr>
        <a:xfrm>
          <a:off x="301626" y="8734425"/>
          <a:ext cx="942975" cy="457200"/>
        </a:xfrm>
        <a:prstGeom prst="rect">
          <a:avLst/>
        </a:prstGeom>
        <a:noFill/>
      </xdr:spPr>
    </xdr:pic>
    <xdr:clientData fLocksWithSheet="0"/>
  </xdr:oneCellAnchor>
  <xdr:oneCellAnchor>
    <xdr:from>
      <xdr:col>1</xdr:col>
      <xdr:colOff>141211</xdr:colOff>
      <xdr:row>25</xdr:row>
      <xdr:rowOff>152318</xdr:rowOff>
    </xdr:from>
    <xdr:ext cx="1022956" cy="1075348"/>
    <xdr:pic>
      <xdr:nvPicPr>
        <xdr:cNvPr id="8" name="image337.jpg">
          <a:extLst>
            <a:ext uri="{FF2B5EF4-FFF2-40B4-BE49-F238E27FC236}">
              <a16:creationId xmlns:a16="http://schemas.microsoft.com/office/drawing/2014/main" id="{D3BE6BEB-1A5B-42B5-9026-3DE59D8FF4C9}"/>
            </a:ext>
          </a:extLst>
        </xdr:cNvPr>
        <xdr:cNvPicPr preferRelativeResize="0"/>
      </xdr:nvPicPr>
      <xdr:blipFill>
        <a:blip xmlns:r="http://schemas.openxmlformats.org/officeDocument/2006/relationships" r:embed="rId5" cstate="print"/>
        <a:stretch>
          <a:fillRect/>
        </a:stretch>
      </xdr:blipFill>
      <xdr:spPr>
        <a:xfrm>
          <a:off x="299961" y="4808985"/>
          <a:ext cx="1022956" cy="1075348"/>
        </a:xfrm>
        <a:prstGeom prst="rect">
          <a:avLst/>
        </a:prstGeom>
        <a:noFill/>
      </xdr:spPr>
    </xdr:pic>
    <xdr:clientData fLocksWithSheet="0"/>
  </xdr:oneCellAnchor>
</xdr:wsDr>
</file>

<file path=xl/drawings/drawing53.xml><?xml version="1.0" encoding="utf-8"?>
<xdr:wsDr xmlns:xdr="http://schemas.openxmlformats.org/drawingml/2006/spreadsheetDrawing" xmlns:a="http://schemas.openxmlformats.org/drawingml/2006/main">
  <xdr:oneCellAnchor>
    <xdr:from>
      <xdr:col>1</xdr:col>
      <xdr:colOff>234104</xdr:colOff>
      <xdr:row>1</xdr:row>
      <xdr:rowOff>117053</xdr:rowOff>
    </xdr:from>
    <xdr:ext cx="798829" cy="585682"/>
    <xdr:pic>
      <xdr:nvPicPr>
        <xdr:cNvPr id="2" name="image363.jpg">
          <a:extLst>
            <a:ext uri="{FF2B5EF4-FFF2-40B4-BE49-F238E27FC236}">
              <a16:creationId xmlns:a16="http://schemas.microsoft.com/office/drawing/2014/main" id="{00000000-0008-0000-5300-000002000000}"/>
            </a:ext>
          </a:extLst>
        </xdr:cNvPr>
        <xdr:cNvPicPr preferRelativeResize="0"/>
      </xdr:nvPicPr>
      <xdr:blipFill>
        <a:blip xmlns:r="http://schemas.openxmlformats.org/officeDocument/2006/relationships" r:embed="rId1" cstate="print"/>
        <a:stretch>
          <a:fillRect/>
        </a:stretch>
      </xdr:blipFill>
      <xdr:spPr>
        <a:xfrm>
          <a:off x="403437" y="345653"/>
          <a:ext cx="798829" cy="585682"/>
        </a:xfrm>
        <a:prstGeom prst="rect">
          <a:avLst/>
        </a:prstGeom>
        <a:noFill/>
      </xdr:spPr>
    </xdr:pic>
    <xdr:clientData fLocksWithSheet="0"/>
  </xdr:oneCellAnchor>
  <xdr:oneCellAnchor>
    <xdr:from>
      <xdr:col>1</xdr:col>
      <xdr:colOff>173567</xdr:colOff>
      <xdr:row>17</xdr:row>
      <xdr:rowOff>73025</xdr:rowOff>
    </xdr:from>
    <xdr:ext cx="838200" cy="790575"/>
    <xdr:pic>
      <xdr:nvPicPr>
        <xdr:cNvPr id="3" name="image366.jpg">
          <a:extLst>
            <a:ext uri="{FF2B5EF4-FFF2-40B4-BE49-F238E27FC236}">
              <a16:creationId xmlns:a16="http://schemas.microsoft.com/office/drawing/2014/main" id="{00000000-0008-0000-5300-000003000000}"/>
            </a:ext>
          </a:extLst>
        </xdr:cNvPr>
        <xdr:cNvPicPr preferRelativeResize="0"/>
      </xdr:nvPicPr>
      <xdr:blipFill>
        <a:blip xmlns:r="http://schemas.openxmlformats.org/officeDocument/2006/relationships" r:embed="rId2" cstate="print"/>
        <a:stretch>
          <a:fillRect/>
        </a:stretch>
      </xdr:blipFill>
      <xdr:spPr>
        <a:xfrm>
          <a:off x="342900" y="1757892"/>
          <a:ext cx="838200" cy="790575"/>
        </a:xfrm>
        <a:prstGeom prst="rect">
          <a:avLst/>
        </a:prstGeom>
        <a:noFill/>
      </xdr:spPr>
    </xdr:pic>
    <xdr:clientData fLocksWithSheet="0"/>
  </xdr:oneCellAnchor>
  <xdr:twoCellAnchor editAs="oneCell">
    <xdr:from>
      <xdr:col>1</xdr:col>
      <xdr:colOff>74086</xdr:colOff>
      <xdr:row>9</xdr:row>
      <xdr:rowOff>169333</xdr:rowOff>
    </xdr:from>
    <xdr:to>
      <xdr:col>1</xdr:col>
      <xdr:colOff>1165227</xdr:colOff>
      <xdr:row>12</xdr:row>
      <xdr:rowOff>164638</xdr:rowOff>
    </xdr:to>
    <xdr:pic>
      <xdr:nvPicPr>
        <xdr:cNvPr id="4" name="Obrázek 3">
          <a:extLst>
            <a:ext uri="{FF2B5EF4-FFF2-40B4-BE49-F238E27FC236}">
              <a16:creationId xmlns:a16="http://schemas.microsoft.com/office/drawing/2014/main" id="{3D49CFB1-61C3-CC8A-C862-9982701C3E9A}"/>
            </a:ext>
          </a:extLst>
        </xdr:cNvPr>
        <xdr:cNvPicPr>
          <a:picLocks noChangeAspect="1"/>
        </xdr:cNvPicPr>
      </xdr:nvPicPr>
      <xdr:blipFill>
        <a:blip xmlns:r="http://schemas.openxmlformats.org/officeDocument/2006/relationships" r:embed="rId3"/>
        <a:stretch>
          <a:fillRect/>
        </a:stretch>
      </xdr:blipFill>
      <xdr:spPr>
        <a:xfrm>
          <a:off x="232836" y="1873250"/>
          <a:ext cx="1100666" cy="580351"/>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oneCellAnchor>
    <xdr:from>
      <xdr:col>1</xdr:col>
      <xdr:colOff>86995</xdr:colOff>
      <xdr:row>9</xdr:row>
      <xdr:rowOff>69003</xdr:rowOff>
    </xdr:from>
    <xdr:ext cx="1123739" cy="777664"/>
    <xdr:pic>
      <xdr:nvPicPr>
        <xdr:cNvPr id="2" name="image356.jpg">
          <a:extLst>
            <a:ext uri="{FF2B5EF4-FFF2-40B4-BE49-F238E27FC236}">
              <a16:creationId xmlns:a16="http://schemas.microsoft.com/office/drawing/2014/main" id="{717A200B-8603-4B4C-95D7-FB381177C7A3}"/>
            </a:ext>
          </a:extLst>
        </xdr:cNvPr>
        <xdr:cNvPicPr preferRelativeResize="0"/>
      </xdr:nvPicPr>
      <xdr:blipFill>
        <a:blip xmlns:r="http://schemas.openxmlformats.org/officeDocument/2006/relationships" r:embed="rId1" cstate="print"/>
        <a:stretch>
          <a:fillRect/>
        </a:stretch>
      </xdr:blipFill>
      <xdr:spPr>
        <a:xfrm>
          <a:off x="254635" y="1974003"/>
          <a:ext cx="1123739" cy="777664"/>
        </a:xfrm>
        <a:prstGeom prst="rect">
          <a:avLst/>
        </a:prstGeom>
        <a:noFill/>
      </xdr:spPr>
    </xdr:pic>
    <xdr:clientData fLocksWithSheet="0"/>
  </xdr:oneCellAnchor>
  <xdr:oneCellAnchor>
    <xdr:from>
      <xdr:col>1</xdr:col>
      <xdr:colOff>164043</xdr:colOff>
      <xdr:row>18</xdr:row>
      <xdr:rowOff>74507</xdr:rowOff>
    </xdr:from>
    <xdr:ext cx="1021292" cy="806026"/>
    <xdr:pic>
      <xdr:nvPicPr>
        <xdr:cNvPr id="3" name="image348.jpg">
          <a:extLst>
            <a:ext uri="{FF2B5EF4-FFF2-40B4-BE49-F238E27FC236}">
              <a16:creationId xmlns:a16="http://schemas.microsoft.com/office/drawing/2014/main" id="{406B3C96-3A88-4590-BFEF-4A7D100AF1D5}"/>
            </a:ext>
          </a:extLst>
        </xdr:cNvPr>
        <xdr:cNvPicPr preferRelativeResize="0"/>
      </xdr:nvPicPr>
      <xdr:blipFill>
        <a:blip xmlns:r="http://schemas.openxmlformats.org/officeDocument/2006/relationships" r:embed="rId2" cstate="print"/>
        <a:stretch>
          <a:fillRect/>
        </a:stretch>
      </xdr:blipFill>
      <xdr:spPr>
        <a:xfrm>
          <a:off x="333376" y="3427307"/>
          <a:ext cx="1021292" cy="806026"/>
        </a:xfrm>
        <a:prstGeom prst="rect">
          <a:avLst/>
        </a:prstGeom>
        <a:noFill/>
      </xdr:spPr>
    </xdr:pic>
    <xdr:clientData fLocksWithSheet="0"/>
  </xdr:oneCellAnchor>
  <xdr:oneCellAnchor>
    <xdr:from>
      <xdr:col>1</xdr:col>
      <xdr:colOff>113243</xdr:colOff>
      <xdr:row>27</xdr:row>
      <xdr:rowOff>174202</xdr:rowOff>
    </xdr:from>
    <xdr:ext cx="1080558" cy="774065"/>
    <xdr:pic>
      <xdr:nvPicPr>
        <xdr:cNvPr id="4" name="image350.jpg">
          <a:extLst>
            <a:ext uri="{FF2B5EF4-FFF2-40B4-BE49-F238E27FC236}">
              <a16:creationId xmlns:a16="http://schemas.microsoft.com/office/drawing/2014/main" id="{E793943A-7CD2-40DB-A3DC-5FC478EAC312}"/>
            </a:ext>
          </a:extLst>
        </xdr:cNvPr>
        <xdr:cNvPicPr preferRelativeResize="0"/>
      </xdr:nvPicPr>
      <xdr:blipFill>
        <a:blip xmlns:r="http://schemas.openxmlformats.org/officeDocument/2006/relationships" r:embed="rId3" cstate="print"/>
        <a:stretch>
          <a:fillRect/>
        </a:stretch>
      </xdr:blipFill>
      <xdr:spPr>
        <a:xfrm>
          <a:off x="282576" y="5178002"/>
          <a:ext cx="1080558" cy="774065"/>
        </a:xfrm>
        <a:prstGeom prst="rect">
          <a:avLst/>
        </a:prstGeom>
        <a:noFill/>
      </xdr:spPr>
    </xdr:pic>
    <xdr:clientData fLocksWithSheet="0"/>
  </xdr:oneCellAnchor>
  <xdr:oneCellAnchor>
    <xdr:from>
      <xdr:col>6</xdr:col>
      <xdr:colOff>211666</xdr:colOff>
      <xdr:row>4</xdr:row>
      <xdr:rowOff>51859</xdr:rowOff>
    </xdr:from>
    <xdr:ext cx="287867" cy="405342"/>
    <xdr:pic>
      <xdr:nvPicPr>
        <xdr:cNvPr id="5" name="image349.jpg">
          <a:extLst>
            <a:ext uri="{FF2B5EF4-FFF2-40B4-BE49-F238E27FC236}">
              <a16:creationId xmlns:a16="http://schemas.microsoft.com/office/drawing/2014/main" id="{21C98C39-14F6-4DF1-AE20-D4BB21FD217A}"/>
            </a:ext>
          </a:extLst>
        </xdr:cNvPr>
        <xdr:cNvPicPr preferRelativeResize="0"/>
      </xdr:nvPicPr>
      <xdr:blipFill>
        <a:blip xmlns:r="http://schemas.openxmlformats.org/officeDocument/2006/relationships" r:embed="rId4" cstate="print"/>
        <a:stretch>
          <a:fillRect/>
        </a:stretch>
      </xdr:blipFill>
      <xdr:spPr>
        <a:xfrm>
          <a:off x="7153486" y="935779"/>
          <a:ext cx="287867" cy="405342"/>
        </a:xfrm>
        <a:prstGeom prst="rect">
          <a:avLst/>
        </a:prstGeom>
        <a:noFill/>
      </xdr:spPr>
    </xdr:pic>
    <xdr:clientData fLocksWithSheet="0"/>
  </xdr:oneCellAnchor>
  <xdr:oneCellAnchor>
    <xdr:from>
      <xdr:col>7</xdr:col>
      <xdr:colOff>89958</xdr:colOff>
      <xdr:row>4</xdr:row>
      <xdr:rowOff>34925</xdr:rowOff>
    </xdr:from>
    <xdr:ext cx="485775" cy="447675"/>
    <xdr:pic>
      <xdr:nvPicPr>
        <xdr:cNvPr id="6" name="image355.png">
          <a:extLst>
            <a:ext uri="{FF2B5EF4-FFF2-40B4-BE49-F238E27FC236}">
              <a16:creationId xmlns:a16="http://schemas.microsoft.com/office/drawing/2014/main" id="{C75DC0CF-3A10-4D3C-BABF-3AC137E48578}"/>
            </a:ext>
          </a:extLst>
        </xdr:cNvPr>
        <xdr:cNvPicPr preferRelativeResize="0"/>
      </xdr:nvPicPr>
      <xdr:blipFill>
        <a:blip xmlns:r="http://schemas.openxmlformats.org/officeDocument/2006/relationships" r:embed="rId5" cstate="print"/>
        <a:stretch>
          <a:fillRect/>
        </a:stretch>
      </xdr:blipFill>
      <xdr:spPr>
        <a:xfrm>
          <a:off x="7694718" y="918845"/>
          <a:ext cx="485775" cy="447675"/>
        </a:xfrm>
        <a:prstGeom prst="rect">
          <a:avLst/>
        </a:prstGeom>
        <a:noFill/>
      </xdr:spPr>
    </xdr:pic>
    <xdr:clientData fLocksWithSheet="0"/>
  </xdr:oneCellAnchor>
  <xdr:oneCellAnchor>
    <xdr:from>
      <xdr:col>8</xdr:col>
      <xdr:colOff>147110</xdr:colOff>
      <xdr:row>4</xdr:row>
      <xdr:rowOff>27517</xdr:rowOff>
    </xdr:from>
    <xdr:ext cx="360892" cy="446617"/>
    <xdr:pic>
      <xdr:nvPicPr>
        <xdr:cNvPr id="7" name="image347.png">
          <a:extLst>
            <a:ext uri="{FF2B5EF4-FFF2-40B4-BE49-F238E27FC236}">
              <a16:creationId xmlns:a16="http://schemas.microsoft.com/office/drawing/2014/main" id="{97E34728-BAA5-4D9D-A87E-2272B916F6DE}"/>
            </a:ext>
          </a:extLst>
        </xdr:cNvPr>
        <xdr:cNvPicPr preferRelativeResize="0"/>
      </xdr:nvPicPr>
      <xdr:blipFill>
        <a:blip xmlns:r="http://schemas.openxmlformats.org/officeDocument/2006/relationships" r:embed="rId6" cstate="print"/>
        <a:stretch>
          <a:fillRect/>
        </a:stretch>
      </xdr:blipFill>
      <xdr:spPr>
        <a:xfrm>
          <a:off x="8414810" y="911437"/>
          <a:ext cx="360892" cy="446617"/>
        </a:xfrm>
        <a:prstGeom prst="rect">
          <a:avLst/>
        </a:prstGeom>
        <a:noFill/>
      </xdr:spPr>
    </xdr:pic>
    <xdr:clientData fLocksWithSheet="0"/>
  </xdr:oneCellAnchor>
  <xdr:oneCellAnchor>
    <xdr:from>
      <xdr:col>6</xdr:col>
      <xdr:colOff>120652</xdr:colOff>
      <xdr:row>12</xdr:row>
      <xdr:rowOff>96309</xdr:rowOff>
    </xdr:from>
    <xdr:ext cx="429682" cy="445558"/>
    <xdr:pic>
      <xdr:nvPicPr>
        <xdr:cNvPr id="8" name="image349.jpg">
          <a:extLst>
            <a:ext uri="{FF2B5EF4-FFF2-40B4-BE49-F238E27FC236}">
              <a16:creationId xmlns:a16="http://schemas.microsoft.com/office/drawing/2014/main" id="{2859FF2D-68A9-471E-B7AB-16D9505B121A}"/>
            </a:ext>
          </a:extLst>
        </xdr:cNvPr>
        <xdr:cNvPicPr preferRelativeResize="0"/>
      </xdr:nvPicPr>
      <xdr:blipFill>
        <a:blip xmlns:r="http://schemas.openxmlformats.org/officeDocument/2006/relationships" r:embed="rId4" cstate="print"/>
        <a:stretch>
          <a:fillRect/>
        </a:stretch>
      </xdr:blipFill>
      <xdr:spPr>
        <a:xfrm>
          <a:off x="6106585" y="2382309"/>
          <a:ext cx="429682" cy="445558"/>
        </a:xfrm>
        <a:prstGeom prst="rect">
          <a:avLst/>
        </a:prstGeom>
        <a:noFill/>
      </xdr:spPr>
    </xdr:pic>
    <xdr:clientData fLocksWithSheet="0"/>
  </xdr:oneCellAnchor>
  <xdr:oneCellAnchor>
    <xdr:from>
      <xdr:col>7</xdr:col>
      <xdr:colOff>106893</xdr:colOff>
      <xdr:row>12</xdr:row>
      <xdr:rowOff>161925</xdr:rowOff>
    </xdr:from>
    <xdr:ext cx="400050" cy="257175"/>
    <xdr:pic>
      <xdr:nvPicPr>
        <xdr:cNvPr id="9" name="image352.jpg">
          <a:extLst>
            <a:ext uri="{FF2B5EF4-FFF2-40B4-BE49-F238E27FC236}">
              <a16:creationId xmlns:a16="http://schemas.microsoft.com/office/drawing/2014/main" id="{09874456-B46C-435C-B91B-0BE15D3EF27B}"/>
            </a:ext>
          </a:extLst>
        </xdr:cNvPr>
        <xdr:cNvPicPr preferRelativeResize="0"/>
      </xdr:nvPicPr>
      <xdr:blipFill>
        <a:blip xmlns:r="http://schemas.openxmlformats.org/officeDocument/2006/relationships" r:embed="rId7" cstate="print"/>
        <a:stretch>
          <a:fillRect/>
        </a:stretch>
      </xdr:blipFill>
      <xdr:spPr>
        <a:xfrm>
          <a:off x="6702426" y="2447925"/>
          <a:ext cx="400050" cy="257175"/>
        </a:xfrm>
        <a:prstGeom prst="rect">
          <a:avLst/>
        </a:prstGeom>
        <a:noFill/>
      </xdr:spPr>
    </xdr:pic>
    <xdr:clientData fLocksWithSheet="0"/>
  </xdr:oneCellAnchor>
  <xdr:oneCellAnchor>
    <xdr:from>
      <xdr:col>8</xdr:col>
      <xdr:colOff>183093</xdr:colOff>
      <xdr:row>11</xdr:row>
      <xdr:rowOff>42333</xdr:rowOff>
    </xdr:from>
    <xdr:ext cx="197908" cy="279400"/>
    <xdr:pic>
      <xdr:nvPicPr>
        <xdr:cNvPr id="10" name="image347.png">
          <a:extLst>
            <a:ext uri="{FF2B5EF4-FFF2-40B4-BE49-F238E27FC236}">
              <a16:creationId xmlns:a16="http://schemas.microsoft.com/office/drawing/2014/main" id="{CD67D1E6-0B7E-4AA3-A341-7F1A3ADB8E4E}"/>
            </a:ext>
          </a:extLst>
        </xdr:cNvPr>
        <xdr:cNvPicPr preferRelativeResize="0"/>
      </xdr:nvPicPr>
      <xdr:blipFill>
        <a:blip xmlns:r="http://schemas.openxmlformats.org/officeDocument/2006/relationships" r:embed="rId6" cstate="print"/>
        <a:stretch>
          <a:fillRect/>
        </a:stretch>
      </xdr:blipFill>
      <xdr:spPr>
        <a:xfrm>
          <a:off x="8450793" y="2404533"/>
          <a:ext cx="197908" cy="279400"/>
        </a:xfrm>
        <a:prstGeom prst="rect">
          <a:avLst/>
        </a:prstGeom>
        <a:noFill/>
      </xdr:spPr>
    </xdr:pic>
    <xdr:clientData fLocksWithSheet="0"/>
  </xdr:oneCellAnchor>
  <xdr:oneCellAnchor>
    <xdr:from>
      <xdr:col>8</xdr:col>
      <xdr:colOff>106892</xdr:colOff>
      <xdr:row>13</xdr:row>
      <xdr:rowOff>102659</xdr:rowOff>
    </xdr:from>
    <xdr:ext cx="333374" cy="252941"/>
    <xdr:pic>
      <xdr:nvPicPr>
        <xdr:cNvPr id="11" name="image355.png">
          <a:extLst>
            <a:ext uri="{FF2B5EF4-FFF2-40B4-BE49-F238E27FC236}">
              <a16:creationId xmlns:a16="http://schemas.microsoft.com/office/drawing/2014/main" id="{56E84E1B-E155-4EEF-92EB-746787BD792E}"/>
            </a:ext>
          </a:extLst>
        </xdr:cNvPr>
        <xdr:cNvPicPr preferRelativeResize="0"/>
      </xdr:nvPicPr>
      <xdr:blipFill>
        <a:blip xmlns:r="http://schemas.openxmlformats.org/officeDocument/2006/relationships" r:embed="rId5" cstate="print"/>
        <a:stretch>
          <a:fillRect/>
        </a:stretch>
      </xdr:blipFill>
      <xdr:spPr>
        <a:xfrm>
          <a:off x="7312025" y="2566459"/>
          <a:ext cx="333374" cy="252941"/>
        </a:xfrm>
        <a:prstGeom prst="rect">
          <a:avLst/>
        </a:prstGeom>
        <a:noFill/>
      </xdr:spPr>
    </xdr:pic>
    <xdr:clientData fLocksWithSheet="0"/>
  </xdr:oneCellAnchor>
  <xdr:oneCellAnchor>
    <xdr:from>
      <xdr:col>6</xdr:col>
      <xdr:colOff>135467</xdr:colOff>
      <xdr:row>21</xdr:row>
      <xdr:rowOff>78317</xdr:rowOff>
    </xdr:from>
    <xdr:ext cx="372533" cy="404284"/>
    <xdr:pic>
      <xdr:nvPicPr>
        <xdr:cNvPr id="12" name="image349.jpg">
          <a:extLst>
            <a:ext uri="{FF2B5EF4-FFF2-40B4-BE49-F238E27FC236}">
              <a16:creationId xmlns:a16="http://schemas.microsoft.com/office/drawing/2014/main" id="{02056F7C-E8F6-4BC0-AED2-9626A744EA68}"/>
            </a:ext>
          </a:extLst>
        </xdr:cNvPr>
        <xdr:cNvPicPr preferRelativeResize="0"/>
      </xdr:nvPicPr>
      <xdr:blipFill>
        <a:blip xmlns:r="http://schemas.openxmlformats.org/officeDocument/2006/relationships" r:embed="rId4" cstate="print"/>
        <a:stretch>
          <a:fillRect/>
        </a:stretch>
      </xdr:blipFill>
      <xdr:spPr>
        <a:xfrm>
          <a:off x="7077287" y="4299797"/>
          <a:ext cx="372533" cy="404284"/>
        </a:xfrm>
        <a:prstGeom prst="rect">
          <a:avLst/>
        </a:prstGeom>
        <a:noFill/>
      </xdr:spPr>
    </xdr:pic>
    <xdr:clientData fLocksWithSheet="0"/>
  </xdr:oneCellAnchor>
  <xdr:oneCellAnchor>
    <xdr:from>
      <xdr:col>7</xdr:col>
      <xdr:colOff>47625</xdr:colOff>
      <xdr:row>21</xdr:row>
      <xdr:rowOff>17991</xdr:rowOff>
    </xdr:from>
    <xdr:ext cx="542925" cy="447675"/>
    <xdr:pic>
      <xdr:nvPicPr>
        <xdr:cNvPr id="13" name="image355.png">
          <a:extLst>
            <a:ext uri="{FF2B5EF4-FFF2-40B4-BE49-F238E27FC236}">
              <a16:creationId xmlns:a16="http://schemas.microsoft.com/office/drawing/2014/main" id="{951C9A6A-F108-483D-8391-1BFA8E4ED233}"/>
            </a:ext>
          </a:extLst>
        </xdr:cNvPr>
        <xdr:cNvPicPr preferRelativeResize="0"/>
      </xdr:nvPicPr>
      <xdr:blipFill>
        <a:blip xmlns:r="http://schemas.openxmlformats.org/officeDocument/2006/relationships" r:embed="rId5" cstate="print"/>
        <a:stretch>
          <a:fillRect/>
        </a:stretch>
      </xdr:blipFill>
      <xdr:spPr>
        <a:xfrm>
          <a:off x="7652385" y="4239471"/>
          <a:ext cx="542925" cy="447675"/>
        </a:xfrm>
        <a:prstGeom prst="rect">
          <a:avLst/>
        </a:prstGeom>
        <a:noFill/>
      </xdr:spPr>
    </xdr:pic>
    <xdr:clientData fLocksWithSheet="0"/>
  </xdr:oneCellAnchor>
  <xdr:oneCellAnchor>
    <xdr:from>
      <xdr:col>8</xdr:col>
      <xdr:colOff>81493</xdr:colOff>
      <xdr:row>21</xdr:row>
      <xdr:rowOff>34925</xdr:rowOff>
    </xdr:from>
    <xdr:ext cx="400050" cy="447675"/>
    <xdr:pic>
      <xdr:nvPicPr>
        <xdr:cNvPr id="14" name="image347.png">
          <a:extLst>
            <a:ext uri="{FF2B5EF4-FFF2-40B4-BE49-F238E27FC236}">
              <a16:creationId xmlns:a16="http://schemas.microsoft.com/office/drawing/2014/main" id="{9C35FBCA-4626-43A4-9EF9-5537CFCF06BC}"/>
            </a:ext>
          </a:extLst>
        </xdr:cNvPr>
        <xdr:cNvPicPr preferRelativeResize="0"/>
      </xdr:nvPicPr>
      <xdr:blipFill>
        <a:blip xmlns:r="http://schemas.openxmlformats.org/officeDocument/2006/relationships" r:embed="rId6" cstate="print"/>
        <a:stretch>
          <a:fillRect/>
        </a:stretch>
      </xdr:blipFill>
      <xdr:spPr>
        <a:xfrm>
          <a:off x="8349193" y="4256405"/>
          <a:ext cx="400050" cy="447675"/>
        </a:xfrm>
        <a:prstGeom prst="rect">
          <a:avLst/>
        </a:prstGeom>
        <a:noFill/>
      </xdr:spPr>
    </xdr:pic>
    <xdr:clientData fLocksWithSheet="0"/>
  </xdr:oneCellAnchor>
  <xdr:oneCellAnchor>
    <xdr:from>
      <xdr:col>6</xdr:col>
      <xdr:colOff>105833</xdr:colOff>
      <xdr:row>30</xdr:row>
      <xdr:rowOff>173144</xdr:rowOff>
    </xdr:from>
    <xdr:ext cx="366713" cy="359727"/>
    <xdr:pic>
      <xdr:nvPicPr>
        <xdr:cNvPr id="15" name="image349.jpg">
          <a:extLst>
            <a:ext uri="{FF2B5EF4-FFF2-40B4-BE49-F238E27FC236}">
              <a16:creationId xmlns:a16="http://schemas.microsoft.com/office/drawing/2014/main" id="{F1007D42-0C3E-4682-8507-3E1826A72707}"/>
            </a:ext>
          </a:extLst>
        </xdr:cNvPr>
        <xdr:cNvPicPr preferRelativeResize="0"/>
      </xdr:nvPicPr>
      <xdr:blipFill>
        <a:blip xmlns:r="http://schemas.openxmlformats.org/officeDocument/2006/relationships" r:embed="rId4" cstate="print"/>
        <a:stretch>
          <a:fillRect/>
        </a:stretch>
      </xdr:blipFill>
      <xdr:spPr>
        <a:xfrm>
          <a:off x="6091766" y="5761144"/>
          <a:ext cx="366713" cy="359727"/>
        </a:xfrm>
        <a:prstGeom prst="rect">
          <a:avLst/>
        </a:prstGeom>
        <a:noFill/>
      </xdr:spPr>
    </xdr:pic>
    <xdr:clientData fLocksWithSheet="0"/>
  </xdr:oneCellAnchor>
  <xdr:oneCellAnchor>
    <xdr:from>
      <xdr:col>7</xdr:col>
      <xdr:colOff>47625</xdr:colOff>
      <xdr:row>31</xdr:row>
      <xdr:rowOff>34926</xdr:rowOff>
    </xdr:from>
    <xdr:ext cx="542925" cy="323850"/>
    <xdr:pic>
      <xdr:nvPicPr>
        <xdr:cNvPr id="16" name="image352.jpg">
          <a:extLst>
            <a:ext uri="{FF2B5EF4-FFF2-40B4-BE49-F238E27FC236}">
              <a16:creationId xmlns:a16="http://schemas.microsoft.com/office/drawing/2014/main" id="{AE0B40E3-1587-4A20-854F-AC0109A99586}"/>
            </a:ext>
          </a:extLst>
        </xdr:cNvPr>
        <xdr:cNvPicPr preferRelativeResize="0"/>
      </xdr:nvPicPr>
      <xdr:blipFill>
        <a:blip xmlns:r="http://schemas.openxmlformats.org/officeDocument/2006/relationships" r:embed="rId7" cstate="print"/>
        <a:stretch>
          <a:fillRect/>
        </a:stretch>
      </xdr:blipFill>
      <xdr:spPr>
        <a:xfrm>
          <a:off x="6643158" y="5800726"/>
          <a:ext cx="542925" cy="323850"/>
        </a:xfrm>
        <a:prstGeom prst="rect">
          <a:avLst/>
        </a:prstGeom>
        <a:noFill/>
      </xdr:spPr>
    </xdr:pic>
    <xdr:clientData fLocksWithSheet="0"/>
  </xdr:oneCellAnchor>
  <xdr:oneCellAnchor>
    <xdr:from>
      <xdr:col>8</xdr:col>
      <xdr:colOff>174625</xdr:colOff>
      <xdr:row>29</xdr:row>
      <xdr:rowOff>73025</xdr:rowOff>
    </xdr:from>
    <xdr:ext cx="257175" cy="257175"/>
    <xdr:pic>
      <xdr:nvPicPr>
        <xdr:cNvPr id="17" name="image347.png">
          <a:extLst>
            <a:ext uri="{FF2B5EF4-FFF2-40B4-BE49-F238E27FC236}">
              <a16:creationId xmlns:a16="http://schemas.microsoft.com/office/drawing/2014/main" id="{98923660-710B-4102-934F-D75E8BB27F8D}"/>
            </a:ext>
          </a:extLst>
        </xdr:cNvPr>
        <xdr:cNvPicPr preferRelativeResize="0"/>
      </xdr:nvPicPr>
      <xdr:blipFill>
        <a:blip xmlns:r="http://schemas.openxmlformats.org/officeDocument/2006/relationships" r:embed="rId6" cstate="print"/>
        <a:stretch>
          <a:fillRect/>
        </a:stretch>
      </xdr:blipFill>
      <xdr:spPr>
        <a:xfrm>
          <a:off x="8442325" y="5688965"/>
          <a:ext cx="257175" cy="257175"/>
        </a:xfrm>
        <a:prstGeom prst="rect">
          <a:avLst/>
        </a:prstGeom>
        <a:noFill/>
      </xdr:spPr>
    </xdr:pic>
    <xdr:clientData fLocksWithSheet="0"/>
  </xdr:oneCellAnchor>
  <xdr:oneCellAnchor>
    <xdr:from>
      <xdr:col>8</xdr:col>
      <xdr:colOff>157692</xdr:colOff>
      <xdr:row>31</xdr:row>
      <xdr:rowOff>66674</xdr:rowOff>
    </xdr:from>
    <xdr:ext cx="342900" cy="323850"/>
    <xdr:pic>
      <xdr:nvPicPr>
        <xdr:cNvPr id="18" name="image355.png">
          <a:extLst>
            <a:ext uri="{FF2B5EF4-FFF2-40B4-BE49-F238E27FC236}">
              <a16:creationId xmlns:a16="http://schemas.microsoft.com/office/drawing/2014/main" id="{026521CF-A50D-45E3-A90E-7B4145578C4F}"/>
            </a:ext>
          </a:extLst>
        </xdr:cNvPr>
        <xdr:cNvPicPr preferRelativeResize="0"/>
      </xdr:nvPicPr>
      <xdr:blipFill>
        <a:blip xmlns:r="http://schemas.openxmlformats.org/officeDocument/2006/relationships" r:embed="rId5" cstate="print"/>
        <a:stretch>
          <a:fillRect/>
        </a:stretch>
      </xdr:blipFill>
      <xdr:spPr>
        <a:xfrm>
          <a:off x="7362825" y="5832474"/>
          <a:ext cx="342900" cy="323850"/>
        </a:xfrm>
        <a:prstGeom prst="rect">
          <a:avLst/>
        </a:prstGeom>
        <a:noFill/>
      </xdr:spPr>
    </xdr:pic>
    <xdr:clientData fLocksWithSheet="0"/>
  </xdr:oneCellAnchor>
  <xdr:twoCellAnchor editAs="oneCell">
    <xdr:from>
      <xdr:col>1</xdr:col>
      <xdr:colOff>148167</xdr:colOff>
      <xdr:row>1</xdr:row>
      <xdr:rowOff>71120</xdr:rowOff>
    </xdr:from>
    <xdr:to>
      <xdr:col>1</xdr:col>
      <xdr:colOff>1234440</xdr:colOff>
      <xdr:row>5</xdr:row>
      <xdr:rowOff>95567</xdr:rowOff>
    </xdr:to>
    <xdr:pic>
      <xdr:nvPicPr>
        <xdr:cNvPr id="19" name="Picture 2">
          <a:extLst>
            <a:ext uri="{FF2B5EF4-FFF2-40B4-BE49-F238E27FC236}">
              <a16:creationId xmlns:a16="http://schemas.microsoft.com/office/drawing/2014/main" id="{79882382-4D0F-406E-8A1C-ECF07267233E}"/>
            </a:ext>
          </a:extLst>
        </xdr:cNvPr>
        <xdr:cNvPicPr>
          <a:picLocks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315807" y="337820"/>
          <a:ext cx="1090083" cy="772477"/>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6</xdr:col>
      <xdr:colOff>167640</xdr:colOff>
      <xdr:row>55</xdr:row>
      <xdr:rowOff>45720</xdr:rowOff>
    </xdr:from>
    <xdr:to>
      <xdr:col>6</xdr:col>
      <xdr:colOff>571500</xdr:colOff>
      <xdr:row>57</xdr:row>
      <xdr:rowOff>135677</xdr:rowOff>
    </xdr:to>
    <xdr:pic>
      <xdr:nvPicPr>
        <xdr:cNvPr id="20" name="image347.png">
          <a:extLst>
            <a:ext uri="{FF2B5EF4-FFF2-40B4-BE49-F238E27FC236}">
              <a16:creationId xmlns:a16="http://schemas.microsoft.com/office/drawing/2014/main" id="{BD6ECBD5-02D1-4D86-A702-4090500E8259}"/>
            </a:ext>
          </a:extLst>
        </xdr:cNvPr>
        <xdr:cNvPicPr>
          <a:picLocks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7109460" y="10698480"/>
          <a:ext cx="403860" cy="419734"/>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1</xdr:col>
      <xdr:colOff>180340</xdr:colOff>
      <xdr:row>52</xdr:row>
      <xdr:rowOff>77524</xdr:rowOff>
    </xdr:from>
    <xdr:to>
      <xdr:col>1</xdr:col>
      <xdr:colOff>1234440</xdr:colOff>
      <xdr:row>56</xdr:row>
      <xdr:rowOff>134216</xdr:rowOff>
    </xdr:to>
    <xdr:pic>
      <xdr:nvPicPr>
        <xdr:cNvPr id="21" name="Picture 32" descr="AR 11 - Příslušenství">
          <a:extLst>
            <a:ext uri="{FF2B5EF4-FFF2-40B4-BE49-F238E27FC236}">
              <a16:creationId xmlns:a16="http://schemas.microsoft.com/office/drawing/2014/main" id="{6D1235AE-D6A8-4803-97FF-AB3653515EEB}"/>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347980" y="10174024"/>
          <a:ext cx="1057910" cy="79519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8</xdr:col>
      <xdr:colOff>170180</xdr:colOff>
      <xdr:row>62</xdr:row>
      <xdr:rowOff>61807</xdr:rowOff>
    </xdr:from>
    <xdr:ext cx="297180" cy="274320"/>
    <xdr:pic>
      <xdr:nvPicPr>
        <xdr:cNvPr id="22" name="image347.png">
          <a:extLst>
            <a:ext uri="{FF2B5EF4-FFF2-40B4-BE49-F238E27FC236}">
              <a16:creationId xmlns:a16="http://schemas.microsoft.com/office/drawing/2014/main" id="{D9368E75-2E39-4EE8-BFEB-06BDB8F54976}"/>
            </a:ext>
          </a:extLst>
        </xdr:cNvPr>
        <xdr:cNvPicPr>
          <a:picLocks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8437880" y="12116647"/>
          <a:ext cx="297180" cy="27432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oneCellAnchor>
  <xdr:twoCellAnchor editAs="oneCell">
    <xdr:from>
      <xdr:col>1</xdr:col>
      <xdr:colOff>145629</xdr:colOff>
      <xdr:row>60</xdr:row>
      <xdr:rowOff>82181</xdr:rowOff>
    </xdr:from>
    <xdr:to>
      <xdr:col>1</xdr:col>
      <xdr:colOff>1257301</xdr:colOff>
      <xdr:row>65</xdr:row>
      <xdr:rowOff>448</xdr:rowOff>
    </xdr:to>
    <xdr:pic>
      <xdr:nvPicPr>
        <xdr:cNvPr id="23" name="Obrázek 22" descr="AR 12 - Příslušenství">
          <a:extLst>
            <a:ext uri="{FF2B5EF4-FFF2-40B4-BE49-F238E27FC236}">
              <a16:creationId xmlns:a16="http://schemas.microsoft.com/office/drawing/2014/main" id="{D48BD7FF-2485-44A1-8D5B-DA3CA7755FD4}"/>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313269" y="11756021"/>
          <a:ext cx="1111672" cy="8220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8</xdr:col>
      <xdr:colOff>149860</xdr:colOff>
      <xdr:row>64</xdr:row>
      <xdr:rowOff>0</xdr:rowOff>
    </xdr:from>
    <xdr:ext cx="342900" cy="323850"/>
    <xdr:pic>
      <xdr:nvPicPr>
        <xdr:cNvPr id="24" name="image355.png">
          <a:extLst>
            <a:ext uri="{FF2B5EF4-FFF2-40B4-BE49-F238E27FC236}">
              <a16:creationId xmlns:a16="http://schemas.microsoft.com/office/drawing/2014/main" id="{6B64F28B-B1D6-4B93-A1F4-3820DFD89984}"/>
            </a:ext>
          </a:extLst>
        </xdr:cNvPr>
        <xdr:cNvPicPr preferRelativeResize="0"/>
      </xdr:nvPicPr>
      <xdr:blipFill>
        <a:blip xmlns:r="http://schemas.openxmlformats.org/officeDocument/2006/relationships" r:embed="rId5" cstate="print"/>
        <a:stretch>
          <a:fillRect/>
        </a:stretch>
      </xdr:blipFill>
      <xdr:spPr>
        <a:xfrm>
          <a:off x="8417560" y="12420600"/>
          <a:ext cx="342900" cy="323850"/>
        </a:xfrm>
        <a:prstGeom prst="rect">
          <a:avLst/>
        </a:prstGeom>
        <a:noFill/>
      </xdr:spPr>
    </xdr:pic>
    <xdr:clientData fLocksWithSheet="0"/>
  </xdr:oneCellAnchor>
  <xdr:oneCellAnchor>
    <xdr:from>
      <xdr:col>7</xdr:col>
      <xdr:colOff>114300</xdr:colOff>
      <xdr:row>63</xdr:row>
      <xdr:rowOff>68580</xdr:rowOff>
    </xdr:from>
    <xdr:ext cx="472439" cy="335280"/>
    <xdr:pic>
      <xdr:nvPicPr>
        <xdr:cNvPr id="25" name="image352.jpg">
          <a:extLst>
            <a:ext uri="{FF2B5EF4-FFF2-40B4-BE49-F238E27FC236}">
              <a16:creationId xmlns:a16="http://schemas.microsoft.com/office/drawing/2014/main" id="{FAB2CF47-D372-4B3E-BA09-F2585E5049F4}"/>
            </a:ext>
          </a:extLst>
        </xdr:cNvPr>
        <xdr:cNvPicPr preferRelativeResize="0"/>
      </xdr:nvPicPr>
      <xdr:blipFill>
        <a:blip xmlns:r="http://schemas.openxmlformats.org/officeDocument/2006/relationships" r:embed="rId7" cstate="print"/>
        <a:stretch>
          <a:fillRect/>
        </a:stretch>
      </xdr:blipFill>
      <xdr:spPr>
        <a:xfrm>
          <a:off x="7719060" y="12306300"/>
          <a:ext cx="472439" cy="335280"/>
        </a:xfrm>
        <a:prstGeom prst="rect">
          <a:avLst/>
        </a:prstGeom>
        <a:noFill/>
      </xdr:spPr>
    </xdr:pic>
    <xdr:clientData fLocksWithSheet="0"/>
  </xdr:oneCellAnchor>
  <xdr:oneCellAnchor>
    <xdr:from>
      <xdr:col>6</xdr:col>
      <xdr:colOff>114301</xdr:colOff>
      <xdr:row>63</xdr:row>
      <xdr:rowOff>38101</xdr:rowOff>
    </xdr:from>
    <xdr:ext cx="441960" cy="411480"/>
    <xdr:pic>
      <xdr:nvPicPr>
        <xdr:cNvPr id="26" name="image349.jpg">
          <a:extLst>
            <a:ext uri="{FF2B5EF4-FFF2-40B4-BE49-F238E27FC236}">
              <a16:creationId xmlns:a16="http://schemas.microsoft.com/office/drawing/2014/main" id="{EE1425E3-8F31-414C-BB50-0E514B3DB985}"/>
            </a:ext>
          </a:extLst>
        </xdr:cNvPr>
        <xdr:cNvPicPr preferRelativeResize="0"/>
      </xdr:nvPicPr>
      <xdr:blipFill>
        <a:blip xmlns:r="http://schemas.openxmlformats.org/officeDocument/2006/relationships" r:embed="rId4" cstate="print"/>
        <a:stretch>
          <a:fillRect/>
        </a:stretch>
      </xdr:blipFill>
      <xdr:spPr>
        <a:xfrm>
          <a:off x="7056121" y="12275821"/>
          <a:ext cx="441960" cy="411480"/>
        </a:xfrm>
        <a:prstGeom prst="rect">
          <a:avLst/>
        </a:prstGeom>
        <a:noFill/>
      </xdr:spPr>
    </xdr:pic>
    <xdr:clientData fLocksWithSheet="0"/>
  </xdr:oneCellAnchor>
  <xdr:oneCellAnchor>
    <xdr:from>
      <xdr:col>7</xdr:col>
      <xdr:colOff>77258</xdr:colOff>
      <xdr:row>55</xdr:row>
      <xdr:rowOff>71967</xdr:rowOff>
    </xdr:from>
    <xdr:ext cx="447675" cy="371475"/>
    <xdr:pic>
      <xdr:nvPicPr>
        <xdr:cNvPr id="27" name="image355.png">
          <a:extLst>
            <a:ext uri="{FF2B5EF4-FFF2-40B4-BE49-F238E27FC236}">
              <a16:creationId xmlns:a16="http://schemas.microsoft.com/office/drawing/2014/main" id="{AB0DE9DF-F4C0-47A1-AA46-FA5F45773FEA}"/>
            </a:ext>
          </a:extLst>
        </xdr:cNvPr>
        <xdr:cNvPicPr preferRelativeResize="0"/>
      </xdr:nvPicPr>
      <xdr:blipFill>
        <a:blip xmlns:r="http://schemas.openxmlformats.org/officeDocument/2006/relationships" r:embed="rId5" cstate="print"/>
        <a:stretch>
          <a:fillRect/>
        </a:stretch>
      </xdr:blipFill>
      <xdr:spPr>
        <a:xfrm>
          <a:off x="6672791" y="10316634"/>
          <a:ext cx="447675" cy="371475"/>
        </a:xfrm>
        <a:prstGeom prst="rect">
          <a:avLst/>
        </a:prstGeom>
        <a:noFill/>
      </xdr:spPr>
    </xdr:pic>
    <xdr:clientData fLocksWithSheet="0"/>
  </xdr:oneCellAnchor>
  <xdr:oneCellAnchor>
    <xdr:from>
      <xdr:col>5</xdr:col>
      <xdr:colOff>167217</xdr:colOff>
      <xdr:row>4</xdr:row>
      <xdr:rowOff>39160</xdr:rowOff>
    </xdr:from>
    <xdr:ext cx="461359" cy="468841"/>
    <xdr:pic>
      <xdr:nvPicPr>
        <xdr:cNvPr id="28" name="Obrázek 27">
          <a:extLst>
            <a:ext uri="{FF2B5EF4-FFF2-40B4-BE49-F238E27FC236}">
              <a16:creationId xmlns:a16="http://schemas.microsoft.com/office/drawing/2014/main" id="{BBB92638-6794-4A0E-B9F7-0D28F4384373}"/>
            </a:ext>
          </a:extLst>
        </xdr:cNvPr>
        <xdr:cNvPicPr>
          <a:picLocks noChangeAspect="1"/>
        </xdr:cNvPicPr>
      </xdr:nvPicPr>
      <xdr:blipFill rotWithShape="1">
        <a:blip xmlns:r="http://schemas.openxmlformats.org/officeDocument/2006/relationships" r:embed="rId12" cstate="print">
          <a:extLst>
            <a:ext uri="{28A0092B-C50C-407E-A947-70E740481C1C}">
              <a14:useLocalDpi xmlns:a14="http://schemas.microsoft.com/office/drawing/2010/main" val="0"/>
            </a:ext>
          </a:extLst>
        </a:blip>
        <a:srcRect l="19472" t="13635" r="13822" b="18900"/>
        <a:stretch/>
      </xdr:blipFill>
      <xdr:spPr>
        <a:xfrm>
          <a:off x="5467350" y="851960"/>
          <a:ext cx="461359" cy="468841"/>
        </a:xfrm>
        <a:prstGeom prst="rect">
          <a:avLst/>
        </a:prstGeom>
      </xdr:spPr>
    </xdr:pic>
    <xdr:clientData/>
  </xdr:oneCellAnchor>
  <xdr:oneCellAnchor>
    <xdr:from>
      <xdr:col>5</xdr:col>
      <xdr:colOff>124882</xdr:colOff>
      <xdr:row>12</xdr:row>
      <xdr:rowOff>56092</xdr:rowOff>
    </xdr:from>
    <xdr:ext cx="495706" cy="503745"/>
    <xdr:pic>
      <xdr:nvPicPr>
        <xdr:cNvPr id="29" name="Obrázek 28">
          <a:extLst>
            <a:ext uri="{FF2B5EF4-FFF2-40B4-BE49-F238E27FC236}">
              <a16:creationId xmlns:a16="http://schemas.microsoft.com/office/drawing/2014/main" id="{F60C64EB-4DE4-4DCB-AA11-4F03C4387703}"/>
            </a:ext>
          </a:extLst>
        </xdr:cNvPr>
        <xdr:cNvPicPr>
          <a:picLocks noChangeAspect="1"/>
        </xdr:cNvPicPr>
      </xdr:nvPicPr>
      <xdr:blipFill rotWithShape="1">
        <a:blip xmlns:r="http://schemas.openxmlformats.org/officeDocument/2006/relationships" r:embed="rId13" cstate="print">
          <a:extLst>
            <a:ext uri="{28A0092B-C50C-407E-A947-70E740481C1C}">
              <a14:useLocalDpi xmlns:a14="http://schemas.microsoft.com/office/drawing/2010/main" val="0"/>
            </a:ext>
          </a:extLst>
        </a:blip>
        <a:srcRect l="19472" t="13635" r="13822" b="18900"/>
        <a:stretch/>
      </xdr:blipFill>
      <xdr:spPr>
        <a:xfrm>
          <a:off x="5425015" y="2342092"/>
          <a:ext cx="495706" cy="503745"/>
        </a:xfrm>
        <a:prstGeom prst="rect">
          <a:avLst/>
        </a:prstGeom>
      </xdr:spPr>
    </xdr:pic>
    <xdr:clientData/>
  </xdr:oneCellAnchor>
  <xdr:oneCellAnchor>
    <xdr:from>
      <xdr:col>5</xdr:col>
      <xdr:colOff>107950</xdr:colOff>
      <xdr:row>21</xdr:row>
      <xdr:rowOff>106892</xdr:rowOff>
    </xdr:from>
    <xdr:ext cx="495706" cy="503745"/>
    <xdr:pic>
      <xdr:nvPicPr>
        <xdr:cNvPr id="30" name="Obrázek 29">
          <a:extLst>
            <a:ext uri="{FF2B5EF4-FFF2-40B4-BE49-F238E27FC236}">
              <a16:creationId xmlns:a16="http://schemas.microsoft.com/office/drawing/2014/main" id="{3E097E6B-968F-48AB-9CE6-5E578D10040E}"/>
            </a:ext>
          </a:extLst>
        </xdr:cNvPr>
        <xdr:cNvPicPr>
          <a:picLocks noChangeAspect="1"/>
        </xdr:cNvPicPr>
      </xdr:nvPicPr>
      <xdr:blipFill rotWithShape="1">
        <a:blip xmlns:r="http://schemas.openxmlformats.org/officeDocument/2006/relationships" r:embed="rId13" cstate="print">
          <a:extLst>
            <a:ext uri="{28A0092B-C50C-407E-A947-70E740481C1C}">
              <a14:useLocalDpi xmlns:a14="http://schemas.microsoft.com/office/drawing/2010/main" val="0"/>
            </a:ext>
          </a:extLst>
        </a:blip>
        <a:srcRect l="19472" t="13635" r="13822" b="18900"/>
        <a:stretch/>
      </xdr:blipFill>
      <xdr:spPr>
        <a:xfrm>
          <a:off x="5408083" y="4043892"/>
          <a:ext cx="495706" cy="503745"/>
        </a:xfrm>
        <a:prstGeom prst="rect">
          <a:avLst/>
        </a:prstGeom>
      </xdr:spPr>
    </xdr:pic>
    <xdr:clientData/>
  </xdr:oneCellAnchor>
  <xdr:oneCellAnchor>
    <xdr:from>
      <xdr:col>5</xdr:col>
      <xdr:colOff>209551</xdr:colOff>
      <xdr:row>30</xdr:row>
      <xdr:rowOff>106892</xdr:rowOff>
    </xdr:from>
    <xdr:ext cx="495706" cy="503745"/>
    <xdr:pic>
      <xdr:nvPicPr>
        <xdr:cNvPr id="31" name="Obrázek 30">
          <a:extLst>
            <a:ext uri="{FF2B5EF4-FFF2-40B4-BE49-F238E27FC236}">
              <a16:creationId xmlns:a16="http://schemas.microsoft.com/office/drawing/2014/main" id="{20576357-A6B2-4152-BA57-A46835C904C2}"/>
            </a:ext>
          </a:extLst>
        </xdr:cNvPr>
        <xdr:cNvPicPr>
          <a:picLocks noChangeAspect="1"/>
        </xdr:cNvPicPr>
      </xdr:nvPicPr>
      <xdr:blipFill rotWithShape="1">
        <a:blip xmlns:r="http://schemas.openxmlformats.org/officeDocument/2006/relationships" r:embed="rId13" cstate="print">
          <a:extLst>
            <a:ext uri="{28A0092B-C50C-407E-A947-70E740481C1C}">
              <a14:useLocalDpi xmlns:a14="http://schemas.microsoft.com/office/drawing/2010/main" val="0"/>
            </a:ext>
          </a:extLst>
        </a:blip>
        <a:srcRect l="19472" t="13635" r="13822" b="18900"/>
        <a:stretch/>
      </xdr:blipFill>
      <xdr:spPr>
        <a:xfrm>
          <a:off x="5509684" y="5694892"/>
          <a:ext cx="495706" cy="503745"/>
        </a:xfrm>
        <a:prstGeom prst="rect">
          <a:avLst/>
        </a:prstGeom>
      </xdr:spPr>
    </xdr:pic>
    <xdr:clientData/>
  </xdr:oneCellAnchor>
  <xdr:oneCellAnchor>
    <xdr:from>
      <xdr:col>5</xdr:col>
      <xdr:colOff>167218</xdr:colOff>
      <xdr:row>55</xdr:row>
      <xdr:rowOff>22226</xdr:rowOff>
    </xdr:from>
    <xdr:ext cx="453027" cy="460374"/>
    <xdr:pic>
      <xdr:nvPicPr>
        <xdr:cNvPr id="32" name="Obrázek 31">
          <a:extLst>
            <a:ext uri="{FF2B5EF4-FFF2-40B4-BE49-F238E27FC236}">
              <a16:creationId xmlns:a16="http://schemas.microsoft.com/office/drawing/2014/main" id="{2D8C07E5-F9DE-4622-A82D-DBE7E5A3A223}"/>
            </a:ext>
          </a:extLst>
        </xdr:cNvPr>
        <xdr:cNvPicPr>
          <a:picLocks noChangeAspect="1"/>
        </xdr:cNvPicPr>
      </xdr:nvPicPr>
      <xdr:blipFill rotWithShape="1">
        <a:blip xmlns:r="http://schemas.openxmlformats.org/officeDocument/2006/relationships" r:embed="rId14" cstate="print">
          <a:extLst>
            <a:ext uri="{28A0092B-C50C-407E-A947-70E740481C1C}">
              <a14:useLocalDpi xmlns:a14="http://schemas.microsoft.com/office/drawing/2010/main" val="0"/>
            </a:ext>
          </a:extLst>
        </a:blip>
        <a:srcRect l="19472" t="13635" r="13822" b="18900"/>
        <a:stretch/>
      </xdr:blipFill>
      <xdr:spPr>
        <a:xfrm>
          <a:off x="5467351" y="10266893"/>
          <a:ext cx="453027" cy="460374"/>
        </a:xfrm>
        <a:prstGeom prst="rect">
          <a:avLst/>
        </a:prstGeom>
      </xdr:spPr>
    </xdr:pic>
    <xdr:clientData/>
  </xdr:oneCellAnchor>
  <xdr:oneCellAnchor>
    <xdr:from>
      <xdr:col>5</xdr:col>
      <xdr:colOff>158751</xdr:colOff>
      <xdr:row>63</xdr:row>
      <xdr:rowOff>5293</xdr:rowOff>
    </xdr:from>
    <xdr:ext cx="469691" cy="477308"/>
    <xdr:pic>
      <xdr:nvPicPr>
        <xdr:cNvPr id="33" name="Obrázek 32">
          <a:extLst>
            <a:ext uri="{FF2B5EF4-FFF2-40B4-BE49-F238E27FC236}">
              <a16:creationId xmlns:a16="http://schemas.microsoft.com/office/drawing/2014/main" id="{33F3F066-BD15-44F3-8CAA-1DC45F5D591F}"/>
            </a:ext>
          </a:extLst>
        </xdr:cNvPr>
        <xdr:cNvPicPr>
          <a:picLocks noChangeAspect="1"/>
        </xdr:cNvPicPr>
      </xdr:nvPicPr>
      <xdr:blipFill rotWithShape="1">
        <a:blip xmlns:r="http://schemas.openxmlformats.org/officeDocument/2006/relationships" r:embed="rId15" cstate="print">
          <a:extLst>
            <a:ext uri="{28A0092B-C50C-407E-A947-70E740481C1C}">
              <a14:useLocalDpi xmlns:a14="http://schemas.microsoft.com/office/drawing/2010/main" val="0"/>
            </a:ext>
          </a:extLst>
        </a:blip>
        <a:srcRect l="19472" t="13635" r="13822" b="18900"/>
        <a:stretch/>
      </xdr:blipFill>
      <xdr:spPr>
        <a:xfrm>
          <a:off x="5458884" y="11723160"/>
          <a:ext cx="469691" cy="477308"/>
        </a:xfrm>
        <a:prstGeom prst="rect">
          <a:avLst/>
        </a:prstGeom>
      </xdr:spPr>
    </xdr:pic>
    <xdr:clientData/>
  </xdr:oneCellAnchor>
  <xdr:oneCellAnchor>
    <xdr:from>
      <xdr:col>6</xdr:col>
      <xdr:colOff>211666</xdr:colOff>
      <xdr:row>39</xdr:row>
      <xdr:rowOff>51859</xdr:rowOff>
    </xdr:from>
    <xdr:ext cx="287867" cy="405342"/>
    <xdr:pic>
      <xdr:nvPicPr>
        <xdr:cNvPr id="34" name="image349.jpg">
          <a:extLst>
            <a:ext uri="{FF2B5EF4-FFF2-40B4-BE49-F238E27FC236}">
              <a16:creationId xmlns:a16="http://schemas.microsoft.com/office/drawing/2014/main" id="{59FCF953-1E0D-424A-A8F7-EB4FB245C6CB}"/>
            </a:ext>
          </a:extLst>
        </xdr:cNvPr>
        <xdr:cNvPicPr preferRelativeResize="0"/>
      </xdr:nvPicPr>
      <xdr:blipFill>
        <a:blip xmlns:r="http://schemas.openxmlformats.org/officeDocument/2006/relationships" r:embed="rId4" cstate="print"/>
        <a:stretch>
          <a:fillRect/>
        </a:stretch>
      </xdr:blipFill>
      <xdr:spPr>
        <a:xfrm>
          <a:off x="7153486" y="7595659"/>
          <a:ext cx="287867" cy="405342"/>
        </a:xfrm>
        <a:prstGeom prst="rect">
          <a:avLst/>
        </a:prstGeom>
        <a:noFill/>
      </xdr:spPr>
    </xdr:pic>
    <xdr:clientData fLocksWithSheet="0"/>
  </xdr:oneCellAnchor>
  <xdr:oneCellAnchor>
    <xdr:from>
      <xdr:col>7</xdr:col>
      <xdr:colOff>89958</xdr:colOff>
      <xdr:row>39</xdr:row>
      <xdr:rowOff>34925</xdr:rowOff>
    </xdr:from>
    <xdr:ext cx="485775" cy="447675"/>
    <xdr:pic>
      <xdr:nvPicPr>
        <xdr:cNvPr id="35" name="image355.png">
          <a:extLst>
            <a:ext uri="{FF2B5EF4-FFF2-40B4-BE49-F238E27FC236}">
              <a16:creationId xmlns:a16="http://schemas.microsoft.com/office/drawing/2014/main" id="{4233239C-D2EC-4D0E-A504-504448ACB62B}"/>
            </a:ext>
          </a:extLst>
        </xdr:cNvPr>
        <xdr:cNvPicPr preferRelativeResize="0"/>
      </xdr:nvPicPr>
      <xdr:blipFill>
        <a:blip xmlns:r="http://schemas.openxmlformats.org/officeDocument/2006/relationships" r:embed="rId5" cstate="print"/>
        <a:stretch>
          <a:fillRect/>
        </a:stretch>
      </xdr:blipFill>
      <xdr:spPr>
        <a:xfrm>
          <a:off x="7694718" y="7578725"/>
          <a:ext cx="485775" cy="447675"/>
        </a:xfrm>
        <a:prstGeom prst="rect">
          <a:avLst/>
        </a:prstGeom>
        <a:noFill/>
      </xdr:spPr>
    </xdr:pic>
    <xdr:clientData fLocksWithSheet="0"/>
  </xdr:oneCellAnchor>
  <xdr:oneCellAnchor>
    <xdr:from>
      <xdr:col>8</xdr:col>
      <xdr:colOff>147110</xdr:colOff>
      <xdr:row>39</xdr:row>
      <xdr:rowOff>27517</xdr:rowOff>
    </xdr:from>
    <xdr:ext cx="360892" cy="446617"/>
    <xdr:pic>
      <xdr:nvPicPr>
        <xdr:cNvPr id="36" name="image347.png">
          <a:extLst>
            <a:ext uri="{FF2B5EF4-FFF2-40B4-BE49-F238E27FC236}">
              <a16:creationId xmlns:a16="http://schemas.microsoft.com/office/drawing/2014/main" id="{28457DE5-455C-466F-838A-1A78F3419A8F}"/>
            </a:ext>
          </a:extLst>
        </xdr:cNvPr>
        <xdr:cNvPicPr preferRelativeResize="0"/>
      </xdr:nvPicPr>
      <xdr:blipFill>
        <a:blip xmlns:r="http://schemas.openxmlformats.org/officeDocument/2006/relationships" r:embed="rId6" cstate="print"/>
        <a:stretch>
          <a:fillRect/>
        </a:stretch>
      </xdr:blipFill>
      <xdr:spPr>
        <a:xfrm>
          <a:off x="8414810" y="7571317"/>
          <a:ext cx="360892" cy="446617"/>
        </a:xfrm>
        <a:prstGeom prst="rect">
          <a:avLst/>
        </a:prstGeom>
        <a:noFill/>
      </xdr:spPr>
    </xdr:pic>
    <xdr:clientData fLocksWithSheet="0"/>
  </xdr:oneCellAnchor>
  <xdr:oneCellAnchor>
    <xdr:from>
      <xdr:col>5</xdr:col>
      <xdr:colOff>192616</xdr:colOff>
      <xdr:row>39</xdr:row>
      <xdr:rowOff>13759</xdr:rowOff>
    </xdr:from>
    <xdr:ext cx="467784" cy="475370"/>
    <xdr:pic>
      <xdr:nvPicPr>
        <xdr:cNvPr id="37" name="Obrázek 36">
          <a:extLst>
            <a:ext uri="{FF2B5EF4-FFF2-40B4-BE49-F238E27FC236}">
              <a16:creationId xmlns:a16="http://schemas.microsoft.com/office/drawing/2014/main" id="{CE045D62-3753-4A12-A703-42C04FDF5F16}"/>
            </a:ext>
          </a:extLst>
        </xdr:cNvPr>
        <xdr:cNvPicPr>
          <a:picLocks noChangeAspect="1"/>
        </xdr:cNvPicPr>
      </xdr:nvPicPr>
      <xdr:blipFill rotWithShape="1">
        <a:blip xmlns:r="http://schemas.openxmlformats.org/officeDocument/2006/relationships" r:embed="rId16" cstate="print">
          <a:extLst>
            <a:ext uri="{28A0092B-C50C-407E-A947-70E740481C1C}">
              <a14:useLocalDpi xmlns:a14="http://schemas.microsoft.com/office/drawing/2010/main" val="0"/>
            </a:ext>
          </a:extLst>
        </a:blip>
        <a:srcRect l="19472" t="13635" r="13822" b="18900"/>
        <a:stretch/>
      </xdr:blipFill>
      <xdr:spPr>
        <a:xfrm>
          <a:off x="5492749" y="7252759"/>
          <a:ext cx="467784" cy="475370"/>
        </a:xfrm>
        <a:prstGeom prst="rect">
          <a:avLst/>
        </a:prstGeom>
      </xdr:spPr>
    </xdr:pic>
    <xdr:clientData/>
  </xdr:oneCellAnchor>
  <xdr:oneCellAnchor>
    <xdr:from>
      <xdr:col>6</xdr:col>
      <xdr:colOff>135467</xdr:colOff>
      <xdr:row>47</xdr:row>
      <xdr:rowOff>78317</xdr:rowOff>
    </xdr:from>
    <xdr:ext cx="372533" cy="404284"/>
    <xdr:pic>
      <xdr:nvPicPr>
        <xdr:cNvPr id="38" name="image349.jpg">
          <a:extLst>
            <a:ext uri="{FF2B5EF4-FFF2-40B4-BE49-F238E27FC236}">
              <a16:creationId xmlns:a16="http://schemas.microsoft.com/office/drawing/2014/main" id="{3C1F11D3-E4F7-4DAE-ADA6-34C65B85834C}"/>
            </a:ext>
          </a:extLst>
        </xdr:cNvPr>
        <xdr:cNvPicPr preferRelativeResize="0"/>
      </xdr:nvPicPr>
      <xdr:blipFill>
        <a:blip xmlns:r="http://schemas.openxmlformats.org/officeDocument/2006/relationships" r:embed="rId4" cstate="print"/>
        <a:stretch>
          <a:fillRect/>
        </a:stretch>
      </xdr:blipFill>
      <xdr:spPr>
        <a:xfrm>
          <a:off x="7077287" y="9146117"/>
          <a:ext cx="372533" cy="404284"/>
        </a:xfrm>
        <a:prstGeom prst="rect">
          <a:avLst/>
        </a:prstGeom>
        <a:noFill/>
      </xdr:spPr>
    </xdr:pic>
    <xdr:clientData fLocksWithSheet="0"/>
  </xdr:oneCellAnchor>
  <xdr:oneCellAnchor>
    <xdr:from>
      <xdr:col>7</xdr:col>
      <xdr:colOff>47625</xdr:colOff>
      <xdr:row>47</xdr:row>
      <xdr:rowOff>17991</xdr:rowOff>
    </xdr:from>
    <xdr:ext cx="542925" cy="447675"/>
    <xdr:pic>
      <xdr:nvPicPr>
        <xdr:cNvPr id="39" name="image355.png">
          <a:extLst>
            <a:ext uri="{FF2B5EF4-FFF2-40B4-BE49-F238E27FC236}">
              <a16:creationId xmlns:a16="http://schemas.microsoft.com/office/drawing/2014/main" id="{53279926-484F-476D-9ECA-F9BF3CAB30C1}"/>
            </a:ext>
          </a:extLst>
        </xdr:cNvPr>
        <xdr:cNvPicPr preferRelativeResize="0"/>
      </xdr:nvPicPr>
      <xdr:blipFill>
        <a:blip xmlns:r="http://schemas.openxmlformats.org/officeDocument/2006/relationships" r:embed="rId5" cstate="print"/>
        <a:stretch>
          <a:fillRect/>
        </a:stretch>
      </xdr:blipFill>
      <xdr:spPr>
        <a:xfrm>
          <a:off x="7652385" y="9085791"/>
          <a:ext cx="542925" cy="447675"/>
        </a:xfrm>
        <a:prstGeom prst="rect">
          <a:avLst/>
        </a:prstGeom>
        <a:noFill/>
      </xdr:spPr>
    </xdr:pic>
    <xdr:clientData fLocksWithSheet="0"/>
  </xdr:oneCellAnchor>
  <xdr:oneCellAnchor>
    <xdr:from>
      <xdr:col>8</xdr:col>
      <xdr:colOff>81493</xdr:colOff>
      <xdr:row>47</xdr:row>
      <xdr:rowOff>34925</xdr:rowOff>
    </xdr:from>
    <xdr:ext cx="400050" cy="447675"/>
    <xdr:pic>
      <xdr:nvPicPr>
        <xdr:cNvPr id="40" name="image347.png">
          <a:extLst>
            <a:ext uri="{FF2B5EF4-FFF2-40B4-BE49-F238E27FC236}">
              <a16:creationId xmlns:a16="http://schemas.microsoft.com/office/drawing/2014/main" id="{E3C09B04-832A-4962-89CF-FBFFF72F7FB3}"/>
            </a:ext>
          </a:extLst>
        </xdr:cNvPr>
        <xdr:cNvPicPr preferRelativeResize="0"/>
      </xdr:nvPicPr>
      <xdr:blipFill>
        <a:blip xmlns:r="http://schemas.openxmlformats.org/officeDocument/2006/relationships" r:embed="rId6" cstate="print"/>
        <a:stretch>
          <a:fillRect/>
        </a:stretch>
      </xdr:blipFill>
      <xdr:spPr>
        <a:xfrm>
          <a:off x="8349193" y="9102725"/>
          <a:ext cx="400050" cy="447675"/>
        </a:xfrm>
        <a:prstGeom prst="rect">
          <a:avLst/>
        </a:prstGeom>
        <a:noFill/>
      </xdr:spPr>
    </xdr:pic>
    <xdr:clientData fLocksWithSheet="0"/>
  </xdr:oneCellAnchor>
  <xdr:oneCellAnchor>
    <xdr:from>
      <xdr:col>5</xdr:col>
      <xdr:colOff>141816</xdr:colOff>
      <xdr:row>47</xdr:row>
      <xdr:rowOff>13759</xdr:rowOff>
    </xdr:from>
    <xdr:ext cx="495706" cy="503745"/>
    <xdr:pic>
      <xdr:nvPicPr>
        <xdr:cNvPr id="41" name="Obrázek 40">
          <a:extLst>
            <a:ext uri="{FF2B5EF4-FFF2-40B4-BE49-F238E27FC236}">
              <a16:creationId xmlns:a16="http://schemas.microsoft.com/office/drawing/2014/main" id="{C753EA17-3CD5-4A2C-9E4D-D301299AA089}"/>
            </a:ext>
          </a:extLst>
        </xdr:cNvPr>
        <xdr:cNvPicPr>
          <a:picLocks noChangeAspect="1"/>
        </xdr:cNvPicPr>
      </xdr:nvPicPr>
      <xdr:blipFill rotWithShape="1">
        <a:blip xmlns:r="http://schemas.openxmlformats.org/officeDocument/2006/relationships" r:embed="rId13" cstate="print">
          <a:extLst>
            <a:ext uri="{28A0092B-C50C-407E-A947-70E740481C1C}">
              <a14:useLocalDpi xmlns:a14="http://schemas.microsoft.com/office/drawing/2010/main" val="0"/>
            </a:ext>
          </a:extLst>
        </a:blip>
        <a:srcRect l="19472" t="13635" r="13822" b="18900"/>
        <a:stretch/>
      </xdr:blipFill>
      <xdr:spPr>
        <a:xfrm>
          <a:off x="5441949" y="8725959"/>
          <a:ext cx="495706" cy="503745"/>
        </a:xfrm>
        <a:prstGeom prst="rect">
          <a:avLst/>
        </a:prstGeom>
      </xdr:spPr>
    </xdr:pic>
    <xdr:clientData/>
  </xdr:oneCellAnchor>
  <xdr:twoCellAnchor editAs="oneCell">
    <xdr:from>
      <xdr:col>1</xdr:col>
      <xdr:colOff>161925</xdr:colOff>
      <xdr:row>36</xdr:row>
      <xdr:rowOff>123826</xdr:rowOff>
    </xdr:from>
    <xdr:to>
      <xdr:col>1</xdr:col>
      <xdr:colOff>1104900</xdr:colOff>
      <xdr:row>40</xdr:row>
      <xdr:rowOff>60894</xdr:rowOff>
    </xdr:to>
    <xdr:pic>
      <xdr:nvPicPr>
        <xdr:cNvPr id="42" name="Obrázek 41">
          <a:extLst>
            <a:ext uri="{FF2B5EF4-FFF2-40B4-BE49-F238E27FC236}">
              <a16:creationId xmlns:a16="http://schemas.microsoft.com/office/drawing/2014/main" id="{1E22C6B8-0541-45E7-BE20-2F9494720082}"/>
            </a:ext>
          </a:extLst>
        </xdr:cNvPr>
        <xdr:cNvPicPr>
          <a:picLocks noChangeAspect="1"/>
        </xdr:cNvPicPr>
      </xdr:nvPicPr>
      <xdr:blipFill rotWithShape="1">
        <a:blip xmlns:r="http://schemas.openxmlformats.org/officeDocument/2006/relationships" r:embed="rId17" cstate="print">
          <a:extLst>
            <a:ext uri="{28A0092B-C50C-407E-A947-70E740481C1C}">
              <a14:useLocalDpi xmlns:a14="http://schemas.microsoft.com/office/drawing/2010/main" val="0"/>
            </a:ext>
          </a:extLst>
        </a:blip>
        <a:srcRect l="7107" t="12535" r="9069" b="9809"/>
        <a:stretch/>
      </xdr:blipFill>
      <xdr:spPr>
        <a:xfrm>
          <a:off x="329565" y="7096126"/>
          <a:ext cx="942975" cy="700338"/>
        </a:xfrm>
        <a:prstGeom prst="rect">
          <a:avLst/>
        </a:prstGeom>
      </xdr:spPr>
    </xdr:pic>
    <xdr:clientData/>
  </xdr:twoCellAnchor>
  <xdr:twoCellAnchor editAs="oneCell">
    <xdr:from>
      <xdr:col>1</xdr:col>
      <xdr:colOff>121920</xdr:colOff>
      <xdr:row>44</xdr:row>
      <xdr:rowOff>25505</xdr:rowOff>
    </xdr:from>
    <xdr:to>
      <xdr:col>1</xdr:col>
      <xdr:colOff>1199465</xdr:colOff>
      <xdr:row>48</xdr:row>
      <xdr:rowOff>76200</xdr:rowOff>
    </xdr:to>
    <xdr:pic>
      <xdr:nvPicPr>
        <xdr:cNvPr id="43" name="Obrázek 42">
          <a:extLst>
            <a:ext uri="{FF2B5EF4-FFF2-40B4-BE49-F238E27FC236}">
              <a16:creationId xmlns:a16="http://schemas.microsoft.com/office/drawing/2014/main" id="{A159D121-643C-CECE-C544-33486CF4837B}"/>
            </a:ext>
          </a:extLst>
        </xdr:cNvPr>
        <xdr:cNvPicPr>
          <a:picLocks noChangeAspect="1"/>
        </xdr:cNvPicPr>
      </xdr:nvPicPr>
      <xdr:blipFill>
        <a:blip xmlns:r="http://schemas.openxmlformats.org/officeDocument/2006/relationships" r:embed="rId18"/>
        <a:stretch>
          <a:fillRect/>
        </a:stretch>
      </xdr:blipFill>
      <xdr:spPr>
        <a:xfrm>
          <a:off x="289560" y="8095085"/>
          <a:ext cx="1073735" cy="805075"/>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oneCellAnchor>
    <xdr:from>
      <xdr:col>1</xdr:col>
      <xdr:colOff>251672</xdr:colOff>
      <xdr:row>26</xdr:row>
      <xdr:rowOff>83821</xdr:rowOff>
    </xdr:from>
    <xdr:ext cx="848995" cy="771314"/>
    <xdr:pic>
      <xdr:nvPicPr>
        <xdr:cNvPr id="2" name="image362.jpg">
          <a:extLst>
            <a:ext uri="{FF2B5EF4-FFF2-40B4-BE49-F238E27FC236}">
              <a16:creationId xmlns:a16="http://schemas.microsoft.com/office/drawing/2014/main" id="{9099DBF6-C8DE-4CA7-A7A1-9F3D4932B60B}"/>
            </a:ext>
          </a:extLst>
        </xdr:cNvPr>
        <xdr:cNvPicPr preferRelativeResize="0"/>
      </xdr:nvPicPr>
      <xdr:blipFill>
        <a:blip xmlns:r="http://schemas.openxmlformats.org/officeDocument/2006/relationships" r:embed="rId1" cstate="print"/>
        <a:stretch>
          <a:fillRect/>
        </a:stretch>
      </xdr:blipFill>
      <xdr:spPr>
        <a:xfrm>
          <a:off x="419312" y="5067301"/>
          <a:ext cx="848995" cy="771314"/>
        </a:xfrm>
        <a:prstGeom prst="rect">
          <a:avLst/>
        </a:prstGeom>
        <a:noFill/>
      </xdr:spPr>
    </xdr:pic>
    <xdr:clientData fLocksWithSheet="0"/>
  </xdr:oneCellAnchor>
  <xdr:oneCellAnchor>
    <xdr:from>
      <xdr:col>1</xdr:col>
      <xdr:colOff>159174</xdr:colOff>
      <xdr:row>34</xdr:row>
      <xdr:rowOff>138642</xdr:rowOff>
    </xdr:from>
    <xdr:ext cx="992293" cy="724958"/>
    <xdr:pic>
      <xdr:nvPicPr>
        <xdr:cNvPr id="3" name="image359.jpg">
          <a:extLst>
            <a:ext uri="{FF2B5EF4-FFF2-40B4-BE49-F238E27FC236}">
              <a16:creationId xmlns:a16="http://schemas.microsoft.com/office/drawing/2014/main" id="{F0649FEE-0A40-44A2-94B2-0D1EC3A9D554}"/>
            </a:ext>
          </a:extLst>
        </xdr:cNvPr>
        <xdr:cNvPicPr preferRelativeResize="0"/>
      </xdr:nvPicPr>
      <xdr:blipFill>
        <a:blip xmlns:r="http://schemas.openxmlformats.org/officeDocument/2006/relationships" r:embed="rId2" cstate="print"/>
        <a:stretch>
          <a:fillRect/>
        </a:stretch>
      </xdr:blipFill>
      <xdr:spPr>
        <a:xfrm>
          <a:off x="326814" y="6691842"/>
          <a:ext cx="992293" cy="724958"/>
        </a:xfrm>
        <a:prstGeom prst="rect">
          <a:avLst/>
        </a:prstGeom>
        <a:noFill/>
      </xdr:spPr>
    </xdr:pic>
    <xdr:clientData fLocksWithSheet="0"/>
  </xdr:oneCellAnchor>
  <xdr:oneCellAnchor>
    <xdr:from>
      <xdr:col>1</xdr:col>
      <xdr:colOff>158116</xdr:colOff>
      <xdr:row>1</xdr:row>
      <xdr:rowOff>58421</xdr:rowOff>
    </xdr:from>
    <xdr:ext cx="1018752" cy="796713"/>
    <xdr:pic>
      <xdr:nvPicPr>
        <xdr:cNvPr id="4" name="image353.jpg">
          <a:extLst>
            <a:ext uri="{FF2B5EF4-FFF2-40B4-BE49-F238E27FC236}">
              <a16:creationId xmlns:a16="http://schemas.microsoft.com/office/drawing/2014/main" id="{4C8679F0-7837-4325-A50B-26BA323557F0}"/>
            </a:ext>
          </a:extLst>
        </xdr:cNvPr>
        <xdr:cNvPicPr preferRelativeResize="0"/>
      </xdr:nvPicPr>
      <xdr:blipFill>
        <a:blip xmlns:r="http://schemas.openxmlformats.org/officeDocument/2006/relationships" r:embed="rId3" cstate="print"/>
        <a:stretch>
          <a:fillRect/>
        </a:stretch>
      </xdr:blipFill>
      <xdr:spPr>
        <a:xfrm>
          <a:off x="325756" y="325121"/>
          <a:ext cx="1018752" cy="796713"/>
        </a:xfrm>
        <a:prstGeom prst="rect">
          <a:avLst/>
        </a:prstGeom>
        <a:noFill/>
      </xdr:spPr>
    </xdr:pic>
    <xdr:clientData fLocksWithSheet="0"/>
  </xdr:oneCellAnchor>
  <xdr:oneCellAnchor>
    <xdr:from>
      <xdr:col>1</xdr:col>
      <xdr:colOff>209127</xdr:colOff>
      <xdr:row>9</xdr:row>
      <xdr:rowOff>128058</xdr:rowOff>
    </xdr:from>
    <xdr:ext cx="942341" cy="769408"/>
    <xdr:pic>
      <xdr:nvPicPr>
        <xdr:cNvPr id="5" name="image346.jpg">
          <a:extLst>
            <a:ext uri="{FF2B5EF4-FFF2-40B4-BE49-F238E27FC236}">
              <a16:creationId xmlns:a16="http://schemas.microsoft.com/office/drawing/2014/main" id="{C6B90C95-2076-48A4-8A40-28B6C01596B9}"/>
            </a:ext>
          </a:extLst>
        </xdr:cNvPr>
        <xdr:cNvPicPr preferRelativeResize="0"/>
      </xdr:nvPicPr>
      <xdr:blipFill>
        <a:blip xmlns:r="http://schemas.openxmlformats.org/officeDocument/2006/relationships" r:embed="rId4" cstate="print"/>
        <a:stretch>
          <a:fillRect/>
        </a:stretch>
      </xdr:blipFill>
      <xdr:spPr>
        <a:xfrm>
          <a:off x="378460" y="1829858"/>
          <a:ext cx="942341" cy="769408"/>
        </a:xfrm>
        <a:prstGeom prst="rect">
          <a:avLst/>
        </a:prstGeom>
        <a:noFill/>
      </xdr:spPr>
    </xdr:pic>
    <xdr:clientData fLocksWithSheet="0"/>
  </xdr:oneCellAnchor>
  <xdr:oneCellAnchor>
    <xdr:from>
      <xdr:col>6</xdr:col>
      <xdr:colOff>115358</xdr:colOff>
      <xdr:row>4</xdr:row>
      <xdr:rowOff>34925</xdr:rowOff>
    </xdr:from>
    <xdr:ext cx="400050" cy="447675"/>
    <xdr:pic>
      <xdr:nvPicPr>
        <xdr:cNvPr id="6" name="image347.png">
          <a:extLst>
            <a:ext uri="{FF2B5EF4-FFF2-40B4-BE49-F238E27FC236}">
              <a16:creationId xmlns:a16="http://schemas.microsoft.com/office/drawing/2014/main" id="{6393EC5F-A430-4C73-AF15-5F4F85DF2CCC}"/>
            </a:ext>
          </a:extLst>
        </xdr:cNvPr>
        <xdr:cNvPicPr preferRelativeResize="0"/>
      </xdr:nvPicPr>
      <xdr:blipFill>
        <a:blip xmlns:r="http://schemas.openxmlformats.org/officeDocument/2006/relationships" r:embed="rId5" cstate="print"/>
        <a:stretch>
          <a:fillRect/>
        </a:stretch>
      </xdr:blipFill>
      <xdr:spPr>
        <a:xfrm>
          <a:off x="7057178" y="857885"/>
          <a:ext cx="400050" cy="447675"/>
        </a:xfrm>
        <a:prstGeom prst="rect">
          <a:avLst/>
        </a:prstGeom>
        <a:noFill/>
      </xdr:spPr>
    </xdr:pic>
    <xdr:clientData fLocksWithSheet="0"/>
  </xdr:oneCellAnchor>
  <xdr:oneCellAnchor>
    <xdr:from>
      <xdr:col>6</xdr:col>
      <xdr:colOff>133350</xdr:colOff>
      <xdr:row>12</xdr:row>
      <xdr:rowOff>31017</xdr:rowOff>
    </xdr:from>
    <xdr:ext cx="397364" cy="447675"/>
    <xdr:pic>
      <xdr:nvPicPr>
        <xdr:cNvPr id="7" name="image349.jpg">
          <a:extLst>
            <a:ext uri="{FF2B5EF4-FFF2-40B4-BE49-F238E27FC236}">
              <a16:creationId xmlns:a16="http://schemas.microsoft.com/office/drawing/2014/main" id="{3A127442-A46B-4555-B8DE-4715055058F3}"/>
            </a:ext>
          </a:extLst>
        </xdr:cNvPr>
        <xdr:cNvPicPr preferRelativeResize="0"/>
      </xdr:nvPicPr>
      <xdr:blipFill>
        <a:blip xmlns:r="http://schemas.openxmlformats.org/officeDocument/2006/relationships" r:embed="rId6" cstate="print"/>
        <a:stretch>
          <a:fillRect/>
        </a:stretch>
      </xdr:blipFill>
      <xdr:spPr>
        <a:xfrm>
          <a:off x="7075170" y="2423697"/>
          <a:ext cx="397364" cy="447675"/>
        </a:xfrm>
        <a:prstGeom prst="rect">
          <a:avLst/>
        </a:prstGeom>
        <a:noFill/>
      </xdr:spPr>
    </xdr:pic>
    <xdr:clientData fLocksWithSheet="0"/>
  </xdr:oneCellAnchor>
  <xdr:oneCellAnchor>
    <xdr:from>
      <xdr:col>7</xdr:col>
      <xdr:colOff>81491</xdr:colOff>
      <xdr:row>12</xdr:row>
      <xdr:rowOff>26458</xdr:rowOff>
    </xdr:from>
    <xdr:ext cx="485775" cy="447675"/>
    <xdr:pic>
      <xdr:nvPicPr>
        <xdr:cNvPr id="8" name="image355.png">
          <a:extLst>
            <a:ext uri="{FF2B5EF4-FFF2-40B4-BE49-F238E27FC236}">
              <a16:creationId xmlns:a16="http://schemas.microsoft.com/office/drawing/2014/main" id="{4D792FD3-69E8-4980-80A3-16E591EC15D9}"/>
            </a:ext>
          </a:extLst>
        </xdr:cNvPr>
        <xdr:cNvPicPr preferRelativeResize="0"/>
      </xdr:nvPicPr>
      <xdr:blipFill>
        <a:blip xmlns:r="http://schemas.openxmlformats.org/officeDocument/2006/relationships" r:embed="rId7" cstate="print"/>
        <a:stretch>
          <a:fillRect/>
        </a:stretch>
      </xdr:blipFill>
      <xdr:spPr>
        <a:xfrm>
          <a:off x="7686251" y="2419138"/>
          <a:ext cx="485775" cy="447675"/>
        </a:xfrm>
        <a:prstGeom prst="rect">
          <a:avLst/>
        </a:prstGeom>
        <a:noFill/>
      </xdr:spPr>
    </xdr:pic>
    <xdr:clientData fLocksWithSheet="0"/>
  </xdr:oneCellAnchor>
  <xdr:oneCellAnchor>
    <xdr:from>
      <xdr:col>8</xdr:col>
      <xdr:colOff>98425</xdr:colOff>
      <xdr:row>12</xdr:row>
      <xdr:rowOff>43392</xdr:rowOff>
    </xdr:from>
    <xdr:ext cx="400050" cy="447675"/>
    <xdr:pic>
      <xdr:nvPicPr>
        <xdr:cNvPr id="9" name="image347.png">
          <a:extLst>
            <a:ext uri="{FF2B5EF4-FFF2-40B4-BE49-F238E27FC236}">
              <a16:creationId xmlns:a16="http://schemas.microsoft.com/office/drawing/2014/main" id="{B4C114B3-3D55-454B-B6B1-56EB554E6102}"/>
            </a:ext>
          </a:extLst>
        </xdr:cNvPr>
        <xdr:cNvPicPr preferRelativeResize="0"/>
      </xdr:nvPicPr>
      <xdr:blipFill>
        <a:blip xmlns:r="http://schemas.openxmlformats.org/officeDocument/2006/relationships" r:embed="rId5" cstate="print"/>
        <a:stretch>
          <a:fillRect/>
        </a:stretch>
      </xdr:blipFill>
      <xdr:spPr>
        <a:xfrm>
          <a:off x="8366125" y="2436072"/>
          <a:ext cx="400050" cy="447675"/>
        </a:xfrm>
        <a:prstGeom prst="rect">
          <a:avLst/>
        </a:prstGeom>
        <a:noFill/>
      </xdr:spPr>
    </xdr:pic>
    <xdr:clientData fLocksWithSheet="0"/>
  </xdr:oneCellAnchor>
  <xdr:oneCellAnchor>
    <xdr:from>
      <xdr:col>1</xdr:col>
      <xdr:colOff>97155</xdr:colOff>
      <xdr:row>18</xdr:row>
      <xdr:rowOff>132715</xdr:rowOff>
    </xdr:from>
    <xdr:ext cx="1020445" cy="620819"/>
    <xdr:pic>
      <xdr:nvPicPr>
        <xdr:cNvPr id="10" name="image360.png">
          <a:extLst>
            <a:ext uri="{FF2B5EF4-FFF2-40B4-BE49-F238E27FC236}">
              <a16:creationId xmlns:a16="http://schemas.microsoft.com/office/drawing/2014/main" id="{7941DEB4-32B8-4A3A-923E-053EA9D244F8}"/>
            </a:ext>
          </a:extLst>
        </xdr:cNvPr>
        <xdr:cNvPicPr preferRelativeResize="0"/>
      </xdr:nvPicPr>
      <xdr:blipFill>
        <a:blip xmlns:r="http://schemas.openxmlformats.org/officeDocument/2006/relationships" r:embed="rId8" cstate="print"/>
        <a:stretch>
          <a:fillRect/>
        </a:stretch>
      </xdr:blipFill>
      <xdr:spPr>
        <a:xfrm>
          <a:off x="264795" y="3546475"/>
          <a:ext cx="1020445" cy="620819"/>
        </a:xfrm>
        <a:prstGeom prst="rect">
          <a:avLst/>
        </a:prstGeom>
        <a:noFill/>
      </xdr:spPr>
    </xdr:pic>
    <xdr:clientData fLocksWithSheet="0"/>
  </xdr:oneCellAnchor>
  <xdr:oneCellAnchor>
    <xdr:from>
      <xdr:col>6</xdr:col>
      <xdr:colOff>99483</xdr:colOff>
      <xdr:row>21</xdr:row>
      <xdr:rowOff>105834</xdr:rowOff>
    </xdr:from>
    <xdr:ext cx="447675" cy="371475"/>
    <xdr:pic>
      <xdr:nvPicPr>
        <xdr:cNvPr id="11" name="image347.png">
          <a:extLst>
            <a:ext uri="{FF2B5EF4-FFF2-40B4-BE49-F238E27FC236}">
              <a16:creationId xmlns:a16="http://schemas.microsoft.com/office/drawing/2014/main" id="{1A39AAAB-9DC5-4273-A83B-02A222BCDA63}"/>
            </a:ext>
          </a:extLst>
        </xdr:cNvPr>
        <xdr:cNvPicPr preferRelativeResize="0"/>
      </xdr:nvPicPr>
      <xdr:blipFill>
        <a:blip xmlns:r="http://schemas.openxmlformats.org/officeDocument/2006/relationships" r:embed="rId5" cstate="print"/>
        <a:stretch>
          <a:fillRect/>
        </a:stretch>
      </xdr:blipFill>
      <xdr:spPr>
        <a:xfrm>
          <a:off x="7041303" y="4068234"/>
          <a:ext cx="447675" cy="371475"/>
        </a:xfrm>
        <a:prstGeom prst="rect">
          <a:avLst/>
        </a:prstGeom>
        <a:noFill/>
      </xdr:spPr>
    </xdr:pic>
    <xdr:clientData fLocksWithSheet="0"/>
  </xdr:oneCellAnchor>
  <xdr:oneCellAnchor>
    <xdr:from>
      <xdr:col>7</xdr:col>
      <xdr:colOff>100541</xdr:colOff>
      <xdr:row>21</xdr:row>
      <xdr:rowOff>46566</xdr:rowOff>
    </xdr:from>
    <xdr:ext cx="447675" cy="371475"/>
    <xdr:pic>
      <xdr:nvPicPr>
        <xdr:cNvPr id="12" name="image355.png">
          <a:extLst>
            <a:ext uri="{FF2B5EF4-FFF2-40B4-BE49-F238E27FC236}">
              <a16:creationId xmlns:a16="http://schemas.microsoft.com/office/drawing/2014/main" id="{8597894B-ECC0-4EF3-A363-525ADED40B9A}"/>
            </a:ext>
          </a:extLst>
        </xdr:cNvPr>
        <xdr:cNvPicPr preferRelativeResize="0"/>
      </xdr:nvPicPr>
      <xdr:blipFill>
        <a:blip xmlns:r="http://schemas.openxmlformats.org/officeDocument/2006/relationships" r:embed="rId7" cstate="print"/>
        <a:stretch>
          <a:fillRect/>
        </a:stretch>
      </xdr:blipFill>
      <xdr:spPr>
        <a:xfrm>
          <a:off x="7705301" y="4008966"/>
          <a:ext cx="447675" cy="371475"/>
        </a:xfrm>
        <a:prstGeom prst="rect">
          <a:avLst/>
        </a:prstGeom>
        <a:noFill/>
      </xdr:spPr>
    </xdr:pic>
    <xdr:clientData fLocksWithSheet="0"/>
  </xdr:oneCellAnchor>
  <xdr:twoCellAnchor editAs="oneCell">
    <xdr:from>
      <xdr:col>5</xdr:col>
      <xdr:colOff>124885</xdr:colOff>
      <xdr:row>4</xdr:row>
      <xdr:rowOff>13758</xdr:rowOff>
    </xdr:from>
    <xdr:to>
      <xdr:col>5</xdr:col>
      <xdr:colOff>549487</xdr:colOff>
      <xdr:row>6</xdr:row>
      <xdr:rowOff>98961</xdr:rowOff>
    </xdr:to>
    <xdr:pic>
      <xdr:nvPicPr>
        <xdr:cNvPr id="13" name="Obrázek 12">
          <a:extLst>
            <a:ext uri="{FF2B5EF4-FFF2-40B4-BE49-F238E27FC236}">
              <a16:creationId xmlns:a16="http://schemas.microsoft.com/office/drawing/2014/main" id="{46D88D8C-64A7-4241-AE5F-F844A57BA37F}"/>
            </a:ext>
          </a:extLst>
        </xdr:cNvPr>
        <xdr:cNvPicPr>
          <a:picLocks noChangeAspect="1"/>
        </xdr:cNvPicPr>
      </xdr:nvPicPr>
      <xdr:blipFill rotWithShape="1">
        <a:blip xmlns:r="http://schemas.openxmlformats.org/officeDocument/2006/relationships" r:embed="rId9" cstate="print">
          <a:extLst>
            <a:ext uri="{28A0092B-C50C-407E-A947-70E740481C1C}">
              <a14:useLocalDpi xmlns:a14="http://schemas.microsoft.com/office/drawing/2010/main" val="0"/>
            </a:ext>
          </a:extLst>
        </a:blip>
        <a:srcRect l="19472" t="13635" r="13822" b="18900"/>
        <a:stretch/>
      </xdr:blipFill>
      <xdr:spPr>
        <a:xfrm>
          <a:off x="5018618" y="945091"/>
          <a:ext cx="416982" cy="452233"/>
        </a:xfrm>
        <a:prstGeom prst="rect">
          <a:avLst/>
        </a:prstGeom>
      </xdr:spPr>
    </xdr:pic>
    <xdr:clientData/>
  </xdr:twoCellAnchor>
  <xdr:oneCellAnchor>
    <xdr:from>
      <xdr:col>5</xdr:col>
      <xdr:colOff>133351</xdr:colOff>
      <xdr:row>12</xdr:row>
      <xdr:rowOff>64559</xdr:rowOff>
    </xdr:from>
    <xdr:ext cx="444696" cy="451908"/>
    <xdr:pic>
      <xdr:nvPicPr>
        <xdr:cNvPr id="14" name="Obrázek 13">
          <a:extLst>
            <a:ext uri="{FF2B5EF4-FFF2-40B4-BE49-F238E27FC236}">
              <a16:creationId xmlns:a16="http://schemas.microsoft.com/office/drawing/2014/main" id="{E75D1E60-F30E-4A1A-892D-9B061DFAE909}"/>
            </a:ext>
          </a:extLst>
        </xdr:cNvPr>
        <xdr:cNvPicPr>
          <a:picLocks noChangeAspect="1"/>
        </xdr:cNvPicPr>
      </xdr:nvPicPr>
      <xdr:blipFill rotWithShape="1">
        <a:blip xmlns:r="http://schemas.openxmlformats.org/officeDocument/2006/relationships" r:embed="rId10" cstate="print">
          <a:extLst>
            <a:ext uri="{28A0092B-C50C-407E-A947-70E740481C1C}">
              <a14:useLocalDpi xmlns:a14="http://schemas.microsoft.com/office/drawing/2010/main" val="0"/>
            </a:ext>
          </a:extLst>
        </a:blip>
        <a:srcRect l="19472" t="13635" r="13822" b="18900"/>
        <a:stretch/>
      </xdr:blipFill>
      <xdr:spPr>
        <a:xfrm>
          <a:off x="5027084" y="2350559"/>
          <a:ext cx="444696" cy="451908"/>
        </a:xfrm>
        <a:prstGeom prst="rect">
          <a:avLst/>
        </a:prstGeom>
      </xdr:spPr>
    </xdr:pic>
    <xdr:clientData/>
  </xdr:oneCellAnchor>
  <xdr:oneCellAnchor>
    <xdr:from>
      <xdr:col>5</xdr:col>
      <xdr:colOff>91016</xdr:colOff>
      <xdr:row>21</xdr:row>
      <xdr:rowOff>5293</xdr:rowOff>
    </xdr:from>
    <xdr:ext cx="469690" cy="477308"/>
    <xdr:pic>
      <xdr:nvPicPr>
        <xdr:cNvPr id="15" name="Obrázek 14">
          <a:extLst>
            <a:ext uri="{FF2B5EF4-FFF2-40B4-BE49-F238E27FC236}">
              <a16:creationId xmlns:a16="http://schemas.microsoft.com/office/drawing/2014/main" id="{FE8E3D5B-641D-4DF4-B39F-7C61BCFBD73B}"/>
            </a:ext>
          </a:extLst>
        </xdr:cNvPr>
        <xdr:cNvPicPr>
          <a:picLocks noChangeAspect="1"/>
        </xdr:cNvPicPr>
      </xdr:nvPicPr>
      <xdr:blipFill rotWithShape="1">
        <a:blip xmlns:r="http://schemas.openxmlformats.org/officeDocument/2006/relationships" r:embed="rId11" cstate="print">
          <a:extLst>
            <a:ext uri="{28A0092B-C50C-407E-A947-70E740481C1C}">
              <a14:useLocalDpi xmlns:a14="http://schemas.microsoft.com/office/drawing/2010/main" val="0"/>
            </a:ext>
          </a:extLst>
        </a:blip>
        <a:srcRect l="19472" t="13635" r="13822" b="18900"/>
        <a:stretch/>
      </xdr:blipFill>
      <xdr:spPr>
        <a:xfrm>
          <a:off x="4984749" y="3764493"/>
          <a:ext cx="469690" cy="477308"/>
        </a:xfrm>
        <a:prstGeom prst="rect">
          <a:avLst/>
        </a:prstGeom>
      </xdr:spPr>
    </xdr:pic>
    <xdr:clientData/>
  </xdr:oneCellAnchor>
</xdr:wsDr>
</file>

<file path=xl/drawings/drawing56.xml><?xml version="1.0" encoding="utf-8"?>
<xdr:wsDr xmlns:xdr="http://schemas.openxmlformats.org/drawingml/2006/spreadsheetDrawing" xmlns:a="http://schemas.openxmlformats.org/drawingml/2006/main">
  <xdr:oneCellAnchor>
    <xdr:from>
      <xdr:col>1</xdr:col>
      <xdr:colOff>495300</xdr:colOff>
      <xdr:row>5</xdr:row>
      <xdr:rowOff>9525</xdr:rowOff>
    </xdr:from>
    <xdr:ext cx="695325" cy="342900"/>
    <xdr:pic>
      <xdr:nvPicPr>
        <xdr:cNvPr id="2" name="image369.png">
          <a:extLst>
            <a:ext uri="{FF2B5EF4-FFF2-40B4-BE49-F238E27FC236}">
              <a16:creationId xmlns:a16="http://schemas.microsoft.com/office/drawing/2014/main" id="{00000000-0008-0000-5500-000002000000}"/>
            </a:ext>
          </a:extLst>
        </xdr:cNvPr>
        <xdr:cNvPicPr preferRelativeResize="0"/>
      </xdr:nvPicPr>
      <xdr:blipFill>
        <a:blip xmlns:r="http://schemas.openxmlformats.org/officeDocument/2006/relationships" r:embed="rId1" cstate="print"/>
        <a:stretch>
          <a:fillRect/>
        </a:stretch>
      </xdr:blipFill>
      <xdr:spPr>
        <a:xfrm>
          <a:off x="495300" y="1028700"/>
          <a:ext cx="695325" cy="342900"/>
        </a:xfrm>
        <a:prstGeom prst="rect">
          <a:avLst/>
        </a:prstGeom>
        <a:noFill/>
      </xdr:spPr>
    </xdr:pic>
    <xdr:clientData fLocksWithSheet="0"/>
  </xdr:oneCellAnchor>
  <xdr:oneCellAnchor>
    <xdr:from>
      <xdr:col>6</xdr:col>
      <xdr:colOff>564092</xdr:colOff>
      <xdr:row>5</xdr:row>
      <xdr:rowOff>44451</xdr:rowOff>
    </xdr:from>
    <xdr:ext cx="600075" cy="419099"/>
    <xdr:pic>
      <xdr:nvPicPr>
        <xdr:cNvPr id="3" name="image373.png">
          <a:extLst>
            <a:ext uri="{FF2B5EF4-FFF2-40B4-BE49-F238E27FC236}">
              <a16:creationId xmlns:a16="http://schemas.microsoft.com/office/drawing/2014/main" id="{00000000-0008-0000-5500-000003000000}"/>
            </a:ext>
          </a:extLst>
        </xdr:cNvPr>
        <xdr:cNvPicPr preferRelativeResize="0"/>
      </xdr:nvPicPr>
      <xdr:blipFill>
        <a:blip xmlns:r="http://schemas.openxmlformats.org/officeDocument/2006/relationships" r:embed="rId2" cstate="print"/>
        <a:stretch>
          <a:fillRect/>
        </a:stretch>
      </xdr:blipFill>
      <xdr:spPr>
        <a:xfrm>
          <a:off x="4721225" y="1051984"/>
          <a:ext cx="600075" cy="419099"/>
        </a:xfrm>
        <a:prstGeom prst="rect">
          <a:avLst/>
        </a:prstGeom>
        <a:noFill/>
      </xdr:spPr>
    </xdr:pic>
    <xdr:clientData fLocksWithSheet="0"/>
  </xdr:oneCellAnchor>
  <xdr:oneCellAnchor>
    <xdr:from>
      <xdr:col>1</xdr:col>
      <xdr:colOff>466725</xdr:colOff>
      <xdr:row>15</xdr:row>
      <xdr:rowOff>47625</xdr:rowOff>
    </xdr:from>
    <xdr:ext cx="723900" cy="352425"/>
    <xdr:pic>
      <xdr:nvPicPr>
        <xdr:cNvPr id="4" name="image368.png">
          <a:extLst>
            <a:ext uri="{FF2B5EF4-FFF2-40B4-BE49-F238E27FC236}">
              <a16:creationId xmlns:a16="http://schemas.microsoft.com/office/drawing/2014/main" id="{00000000-0008-0000-5500-000004000000}"/>
            </a:ext>
          </a:extLst>
        </xdr:cNvPr>
        <xdr:cNvPicPr preferRelativeResize="0"/>
      </xdr:nvPicPr>
      <xdr:blipFill>
        <a:blip xmlns:r="http://schemas.openxmlformats.org/officeDocument/2006/relationships" r:embed="rId3" cstate="print"/>
        <a:stretch>
          <a:fillRect/>
        </a:stretch>
      </xdr:blipFill>
      <xdr:spPr>
        <a:xfrm>
          <a:off x="466725" y="3076575"/>
          <a:ext cx="723900" cy="352425"/>
        </a:xfrm>
        <a:prstGeom prst="rect">
          <a:avLst/>
        </a:prstGeom>
        <a:noFill/>
      </xdr:spPr>
    </xdr:pic>
    <xdr:clientData fLocksWithSheet="0"/>
  </xdr:oneCellAnchor>
  <xdr:oneCellAnchor>
    <xdr:from>
      <xdr:col>6</xdr:col>
      <xdr:colOff>497417</xdr:colOff>
      <xdr:row>15</xdr:row>
      <xdr:rowOff>107949</xdr:rowOff>
    </xdr:from>
    <xdr:ext cx="695325" cy="333375"/>
    <xdr:pic>
      <xdr:nvPicPr>
        <xdr:cNvPr id="5" name="image371.png">
          <a:extLst>
            <a:ext uri="{FF2B5EF4-FFF2-40B4-BE49-F238E27FC236}">
              <a16:creationId xmlns:a16="http://schemas.microsoft.com/office/drawing/2014/main" id="{00000000-0008-0000-5500-000005000000}"/>
            </a:ext>
          </a:extLst>
        </xdr:cNvPr>
        <xdr:cNvPicPr preferRelativeResize="0"/>
      </xdr:nvPicPr>
      <xdr:blipFill>
        <a:blip xmlns:r="http://schemas.openxmlformats.org/officeDocument/2006/relationships" r:embed="rId4" cstate="print"/>
        <a:stretch>
          <a:fillRect/>
        </a:stretch>
      </xdr:blipFill>
      <xdr:spPr>
        <a:xfrm>
          <a:off x="4699000" y="2753782"/>
          <a:ext cx="695325" cy="333375"/>
        </a:xfrm>
        <a:prstGeom prst="rect">
          <a:avLst/>
        </a:prstGeom>
        <a:noFill/>
      </xdr:spPr>
    </xdr:pic>
    <xdr:clientData fLocksWithSheet="0"/>
  </xdr:oneCellAnchor>
  <xdr:oneCellAnchor>
    <xdr:from>
      <xdr:col>1</xdr:col>
      <xdr:colOff>552449</xdr:colOff>
      <xdr:row>25</xdr:row>
      <xdr:rowOff>57150</xdr:rowOff>
    </xdr:from>
    <xdr:ext cx="790575" cy="371475"/>
    <xdr:pic>
      <xdr:nvPicPr>
        <xdr:cNvPr id="6" name="image374.png">
          <a:extLst>
            <a:ext uri="{FF2B5EF4-FFF2-40B4-BE49-F238E27FC236}">
              <a16:creationId xmlns:a16="http://schemas.microsoft.com/office/drawing/2014/main" id="{00000000-0008-0000-5500-000006000000}"/>
            </a:ext>
          </a:extLst>
        </xdr:cNvPr>
        <xdr:cNvPicPr preferRelativeResize="0"/>
      </xdr:nvPicPr>
      <xdr:blipFill>
        <a:blip xmlns:r="http://schemas.openxmlformats.org/officeDocument/2006/relationships" r:embed="rId5" cstate="print"/>
        <a:stretch>
          <a:fillRect/>
        </a:stretch>
      </xdr:blipFill>
      <xdr:spPr>
        <a:xfrm>
          <a:off x="552449" y="5114925"/>
          <a:ext cx="790575" cy="371475"/>
        </a:xfrm>
        <a:prstGeom prst="rect">
          <a:avLst/>
        </a:prstGeom>
        <a:noFill/>
      </xdr:spPr>
    </xdr:pic>
    <xdr:clientData fLocksWithSheet="0"/>
  </xdr:oneCellAnchor>
  <xdr:oneCellAnchor>
    <xdr:from>
      <xdr:col>6</xdr:col>
      <xdr:colOff>521970</xdr:colOff>
      <xdr:row>25</xdr:row>
      <xdr:rowOff>57150</xdr:rowOff>
    </xdr:from>
    <xdr:ext cx="744855" cy="371475"/>
    <xdr:pic>
      <xdr:nvPicPr>
        <xdr:cNvPr id="7" name="image367.png">
          <a:extLst>
            <a:ext uri="{FF2B5EF4-FFF2-40B4-BE49-F238E27FC236}">
              <a16:creationId xmlns:a16="http://schemas.microsoft.com/office/drawing/2014/main" id="{00000000-0008-0000-5500-000007000000}"/>
            </a:ext>
          </a:extLst>
        </xdr:cNvPr>
        <xdr:cNvPicPr preferRelativeResize="0"/>
      </xdr:nvPicPr>
      <xdr:blipFill>
        <a:blip xmlns:r="http://schemas.openxmlformats.org/officeDocument/2006/relationships" r:embed="rId6" cstate="print"/>
        <a:stretch>
          <a:fillRect/>
        </a:stretch>
      </xdr:blipFill>
      <xdr:spPr>
        <a:xfrm>
          <a:off x="4560570" y="5114925"/>
          <a:ext cx="744855" cy="371475"/>
        </a:xfrm>
        <a:prstGeom prst="rect">
          <a:avLst/>
        </a:prstGeom>
        <a:noFill/>
      </xdr:spPr>
    </xdr:pic>
    <xdr:clientData fLocksWithSheet="0"/>
  </xdr:oneCellAnchor>
  <xdr:oneCellAnchor>
    <xdr:from>
      <xdr:col>1</xdr:col>
      <xdr:colOff>428625</xdr:colOff>
      <xdr:row>35</xdr:row>
      <xdr:rowOff>38101</xdr:rowOff>
    </xdr:from>
    <xdr:ext cx="752475" cy="419100"/>
    <xdr:pic>
      <xdr:nvPicPr>
        <xdr:cNvPr id="8" name="image372.png">
          <a:extLst>
            <a:ext uri="{FF2B5EF4-FFF2-40B4-BE49-F238E27FC236}">
              <a16:creationId xmlns:a16="http://schemas.microsoft.com/office/drawing/2014/main" id="{00000000-0008-0000-5500-000008000000}"/>
            </a:ext>
          </a:extLst>
        </xdr:cNvPr>
        <xdr:cNvPicPr preferRelativeResize="0"/>
      </xdr:nvPicPr>
      <xdr:blipFill>
        <a:blip xmlns:r="http://schemas.openxmlformats.org/officeDocument/2006/relationships" r:embed="rId7" cstate="print"/>
        <a:stretch>
          <a:fillRect/>
        </a:stretch>
      </xdr:blipFill>
      <xdr:spPr>
        <a:xfrm>
          <a:off x="428625" y="6991351"/>
          <a:ext cx="752475" cy="419100"/>
        </a:xfrm>
        <a:prstGeom prst="rect">
          <a:avLst/>
        </a:prstGeom>
        <a:noFill/>
      </xdr:spPr>
    </xdr:pic>
    <xdr:clientData fLocksWithSheet="0"/>
  </xdr:oneCellAnchor>
  <xdr:oneCellAnchor>
    <xdr:from>
      <xdr:col>6</xdr:col>
      <xdr:colOff>409575</xdr:colOff>
      <xdr:row>35</xdr:row>
      <xdr:rowOff>38100</xdr:rowOff>
    </xdr:from>
    <xdr:ext cx="838200" cy="390525"/>
    <xdr:pic>
      <xdr:nvPicPr>
        <xdr:cNvPr id="9" name="image370.png">
          <a:extLst>
            <a:ext uri="{FF2B5EF4-FFF2-40B4-BE49-F238E27FC236}">
              <a16:creationId xmlns:a16="http://schemas.microsoft.com/office/drawing/2014/main" id="{00000000-0008-0000-5500-000009000000}"/>
            </a:ext>
          </a:extLst>
        </xdr:cNvPr>
        <xdr:cNvPicPr preferRelativeResize="0"/>
      </xdr:nvPicPr>
      <xdr:blipFill>
        <a:blip xmlns:r="http://schemas.openxmlformats.org/officeDocument/2006/relationships" r:embed="rId8" cstate="print"/>
        <a:stretch>
          <a:fillRect/>
        </a:stretch>
      </xdr:blipFill>
      <xdr:spPr>
        <a:xfrm>
          <a:off x="4448175" y="6991350"/>
          <a:ext cx="838200" cy="390525"/>
        </a:xfrm>
        <a:prstGeom prst="rect">
          <a:avLst/>
        </a:prstGeom>
        <a:noFill/>
      </xdr:spPr>
    </xdr:pic>
    <xdr:clientData fLocksWithSheet="0"/>
  </xdr:oneCellAnchor>
</xdr:wsDr>
</file>

<file path=xl/drawings/drawing57.xml><?xml version="1.0" encoding="utf-8"?>
<xdr:wsDr xmlns:xdr="http://schemas.openxmlformats.org/drawingml/2006/spreadsheetDrawing" xmlns:a="http://schemas.openxmlformats.org/drawingml/2006/main">
  <xdr:oneCellAnchor>
    <xdr:from>
      <xdr:col>1</xdr:col>
      <xdr:colOff>581025</xdr:colOff>
      <xdr:row>4</xdr:row>
      <xdr:rowOff>38100</xdr:rowOff>
    </xdr:from>
    <xdr:ext cx="552450" cy="809625"/>
    <xdr:pic>
      <xdr:nvPicPr>
        <xdr:cNvPr id="2" name="image379.jpg">
          <a:extLst>
            <a:ext uri="{FF2B5EF4-FFF2-40B4-BE49-F238E27FC236}">
              <a16:creationId xmlns:a16="http://schemas.microsoft.com/office/drawing/2014/main" id="{00000000-0008-0000-5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6</xdr:col>
      <xdr:colOff>523875</xdr:colOff>
      <xdr:row>4</xdr:row>
      <xdr:rowOff>38100</xdr:rowOff>
    </xdr:from>
    <xdr:ext cx="552450" cy="809625"/>
    <xdr:pic>
      <xdr:nvPicPr>
        <xdr:cNvPr id="3" name="image381.jpg">
          <a:extLst>
            <a:ext uri="{FF2B5EF4-FFF2-40B4-BE49-F238E27FC236}">
              <a16:creationId xmlns:a16="http://schemas.microsoft.com/office/drawing/2014/main" id="{00000000-0008-0000-56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xdr:col>
      <xdr:colOff>555625</xdr:colOff>
      <xdr:row>17</xdr:row>
      <xdr:rowOff>57149</xdr:rowOff>
    </xdr:from>
    <xdr:ext cx="552450" cy="809625"/>
    <xdr:pic>
      <xdr:nvPicPr>
        <xdr:cNvPr id="4" name="image377.jpg">
          <a:extLst>
            <a:ext uri="{FF2B5EF4-FFF2-40B4-BE49-F238E27FC236}">
              <a16:creationId xmlns:a16="http://schemas.microsoft.com/office/drawing/2014/main" id="{00000000-0008-0000-5600-000004000000}"/>
            </a:ext>
          </a:extLst>
        </xdr:cNvPr>
        <xdr:cNvPicPr preferRelativeResize="0"/>
      </xdr:nvPicPr>
      <xdr:blipFill>
        <a:blip xmlns:r="http://schemas.openxmlformats.org/officeDocument/2006/relationships" r:embed="rId3" cstate="print"/>
        <a:stretch>
          <a:fillRect/>
        </a:stretch>
      </xdr:blipFill>
      <xdr:spPr>
        <a:xfrm>
          <a:off x="555625" y="3221566"/>
          <a:ext cx="552450" cy="809625"/>
        </a:xfrm>
        <a:prstGeom prst="rect">
          <a:avLst/>
        </a:prstGeom>
        <a:noFill/>
      </xdr:spPr>
    </xdr:pic>
    <xdr:clientData fLocksWithSheet="0"/>
  </xdr:oneCellAnchor>
  <xdr:oneCellAnchor>
    <xdr:from>
      <xdr:col>6</xdr:col>
      <xdr:colOff>618067</xdr:colOff>
      <xdr:row>17</xdr:row>
      <xdr:rowOff>22224</xdr:rowOff>
    </xdr:from>
    <xdr:ext cx="523875" cy="762000"/>
    <xdr:pic>
      <xdr:nvPicPr>
        <xdr:cNvPr id="5" name="image376.jpg">
          <a:extLst>
            <a:ext uri="{FF2B5EF4-FFF2-40B4-BE49-F238E27FC236}">
              <a16:creationId xmlns:a16="http://schemas.microsoft.com/office/drawing/2014/main" id="{00000000-0008-0000-5600-000005000000}"/>
            </a:ext>
          </a:extLst>
        </xdr:cNvPr>
        <xdr:cNvPicPr preferRelativeResize="0"/>
      </xdr:nvPicPr>
      <xdr:blipFill>
        <a:blip xmlns:r="http://schemas.openxmlformats.org/officeDocument/2006/relationships" r:embed="rId4" cstate="print"/>
        <a:stretch>
          <a:fillRect/>
        </a:stretch>
      </xdr:blipFill>
      <xdr:spPr>
        <a:xfrm>
          <a:off x="4703234" y="3186641"/>
          <a:ext cx="523875" cy="762000"/>
        </a:xfrm>
        <a:prstGeom prst="rect">
          <a:avLst/>
        </a:prstGeom>
        <a:noFill/>
      </xdr:spPr>
    </xdr:pic>
    <xdr:clientData fLocksWithSheet="0"/>
  </xdr:oneCellAnchor>
  <xdr:oneCellAnchor>
    <xdr:from>
      <xdr:col>1</xdr:col>
      <xdr:colOff>550334</xdr:colOff>
      <xdr:row>29</xdr:row>
      <xdr:rowOff>83607</xdr:rowOff>
    </xdr:from>
    <xdr:ext cx="619125" cy="923925"/>
    <xdr:pic>
      <xdr:nvPicPr>
        <xdr:cNvPr id="6" name="image378.jpg">
          <a:extLst>
            <a:ext uri="{FF2B5EF4-FFF2-40B4-BE49-F238E27FC236}">
              <a16:creationId xmlns:a16="http://schemas.microsoft.com/office/drawing/2014/main" id="{00000000-0008-0000-5600-000006000000}"/>
            </a:ext>
          </a:extLst>
        </xdr:cNvPr>
        <xdr:cNvPicPr preferRelativeResize="0"/>
      </xdr:nvPicPr>
      <xdr:blipFill>
        <a:blip xmlns:r="http://schemas.openxmlformats.org/officeDocument/2006/relationships" r:embed="rId5" cstate="print"/>
        <a:stretch>
          <a:fillRect/>
        </a:stretch>
      </xdr:blipFill>
      <xdr:spPr>
        <a:xfrm>
          <a:off x="550334" y="5354107"/>
          <a:ext cx="619125" cy="923925"/>
        </a:xfrm>
        <a:prstGeom prst="rect">
          <a:avLst/>
        </a:prstGeom>
        <a:noFill/>
      </xdr:spPr>
    </xdr:pic>
    <xdr:clientData fLocksWithSheet="0"/>
  </xdr:oneCellAnchor>
  <xdr:oneCellAnchor>
    <xdr:from>
      <xdr:col>6</xdr:col>
      <xdr:colOff>561127</xdr:colOff>
      <xdr:row>29</xdr:row>
      <xdr:rowOff>32596</xdr:rowOff>
    </xdr:from>
    <xdr:ext cx="619125" cy="923925"/>
    <xdr:pic>
      <xdr:nvPicPr>
        <xdr:cNvPr id="7" name="image375.jpg">
          <a:extLst>
            <a:ext uri="{FF2B5EF4-FFF2-40B4-BE49-F238E27FC236}">
              <a16:creationId xmlns:a16="http://schemas.microsoft.com/office/drawing/2014/main" id="{00000000-0008-0000-5600-000007000000}"/>
            </a:ext>
          </a:extLst>
        </xdr:cNvPr>
        <xdr:cNvPicPr preferRelativeResize="0"/>
      </xdr:nvPicPr>
      <xdr:blipFill>
        <a:blip xmlns:r="http://schemas.openxmlformats.org/officeDocument/2006/relationships" r:embed="rId6" cstate="print"/>
        <a:stretch>
          <a:fillRect/>
        </a:stretch>
      </xdr:blipFill>
      <xdr:spPr>
        <a:xfrm>
          <a:off x="5397710" y="5260763"/>
          <a:ext cx="619125" cy="923925"/>
        </a:xfrm>
        <a:prstGeom prst="rect">
          <a:avLst/>
        </a:prstGeom>
        <a:noFill/>
      </xdr:spPr>
    </xdr:pic>
    <xdr:clientData fLocksWithSheet="0"/>
  </xdr:oneCellAnchor>
</xdr:wsDr>
</file>

<file path=xl/drawings/drawing58.xml><?xml version="1.0" encoding="utf-8"?>
<xdr:wsDr xmlns:xdr="http://schemas.openxmlformats.org/drawingml/2006/spreadsheetDrawing" xmlns:a="http://schemas.openxmlformats.org/drawingml/2006/main">
  <xdr:oneCellAnchor>
    <xdr:from>
      <xdr:col>1</xdr:col>
      <xdr:colOff>551393</xdr:colOff>
      <xdr:row>5</xdr:row>
      <xdr:rowOff>83608</xdr:rowOff>
    </xdr:from>
    <xdr:ext cx="602190" cy="868891"/>
    <xdr:pic>
      <xdr:nvPicPr>
        <xdr:cNvPr id="2" name="image383.jpg">
          <a:extLst>
            <a:ext uri="{FF2B5EF4-FFF2-40B4-BE49-F238E27FC236}">
              <a16:creationId xmlns:a16="http://schemas.microsoft.com/office/drawing/2014/main" id="{00000000-0008-0000-5700-000002000000}"/>
            </a:ext>
          </a:extLst>
        </xdr:cNvPr>
        <xdr:cNvPicPr preferRelativeResize="0"/>
      </xdr:nvPicPr>
      <xdr:blipFill>
        <a:blip xmlns:r="http://schemas.openxmlformats.org/officeDocument/2006/relationships" r:embed="rId1" cstate="print"/>
        <a:stretch>
          <a:fillRect/>
        </a:stretch>
      </xdr:blipFill>
      <xdr:spPr>
        <a:xfrm>
          <a:off x="551393" y="1046691"/>
          <a:ext cx="602190" cy="868891"/>
        </a:xfrm>
        <a:prstGeom prst="rect">
          <a:avLst/>
        </a:prstGeom>
        <a:noFill/>
      </xdr:spPr>
    </xdr:pic>
    <xdr:clientData fLocksWithSheet="0"/>
  </xdr:oneCellAnchor>
  <xdr:oneCellAnchor>
    <xdr:from>
      <xdr:col>6</xdr:col>
      <xdr:colOff>563033</xdr:colOff>
      <xdr:row>5</xdr:row>
      <xdr:rowOff>51859</xdr:rowOff>
    </xdr:from>
    <xdr:ext cx="558800" cy="858308"/>
    <xdr:pic>
      <xdr:nvPicPr>
        <xdr:cNvPr id="3" name="image384.jpg">
          <a:extLst>
            <a:ext uri="{FF2B5EF4-FFF2-40B4-BE49-F238E27FC236}">
              <a16:creationId xmlns:a16="http://schemas.microsoft.com/office/drawing/2014/main" id="{00000000-0008-0000-5700-000003000000}"/>
            </a:ext>
          </a:extLst>
        </xdr:cNvPr>
        <xdr:cNvPicPr preferRelativeResize="0"/>
      </xdr:nvPicPr>
      <xdr:blipFill>
        <a:blip xmlns:r="http://schemas.openxmlformats.org/officeDocument/2006/relationships" r:embed="rId2" cstate="print"/>
        <a:stretch>
          <a:fillRect/>
        </a:stretch>
      </xdr:blipFill>
      <xdr:spPr>
        <a:xfrm>
          <a:off x="4595283" y="1014942"/>
          <a:ext cx="558800" cy="858308"/>
        </a:xfrm>
        <a:prstGeom prst="rect">
          <a:avLst/>
        </a:prstGeom>
        <a:noFill/>
      </xdr:spPr>
    </xdr:pic>
    <xdr:clientData fLocksWithSheet="0"/>
  </xdr:oneCellAnchor>
  <xdr:oneCellAnchor>
    <xdr:from>
      <xdr:col>1</xdr:col>
      <xdr:colOff>581024</xdr:colOff>
      <xdr:row>17</xdr:row>
      <xdr:rowOff>76200</xdr:rowOff>
    </xdr:from>
    <xdr:ext cx="530225" cy="833966"/>
    <xdr:pic>
      <xdr:nvPicPr>
        <xdr:cNvPr id="4" name="image382.jpg">
          <a:extLst>
            <a:ext uri="{FF2B5EF4-FFF2-40B4-BE49-F238E27FC236}">
              <a16:creationId xmlns:a16="http://schemas.microsoft.com/office/drawing/2014/main" id="{00000000-0008-0000-5700-000004000000}"/>
            </a:ext>
          </a:extLst>
        </xdr:cNvPr>
        <xdr:cNvPicPr preferRelativeResize="0"/>
      </xdr:nvPicPr>
      <xdr:blipFill>
        <a:blip xmlns:r="http://schemas.openxmlformats.org/officeDocument/2006/relationships" r:embed="rId3" cstate="print"/>
        <a:stretch>
          <a:fillRect/>
        </a:stretch>
      </xdr:blipFill>
      <xdr:spPr>
        <a:xfrm>
          <a:off x="581024" y="3272367"/>
          <a:ext cx="530225" cy="833966"/>
        </a:xfrm>
        <a:prstGeom prst="rect">
          <a:avLst/>
        </a:prstGeom>
        <a:noFill/>
      </xdr:spPr>
    </xdr:pic>
    <xdr:clientData fLocksWithSheet="0"/>
  </xdr:oneCellAnchor>
  <xdr:oneCellAnchor>
    <xdr:from>
      <xdr:col>6</xdr:col>
      <xdr:colOff>554567</xdr:colOff>
      <xdr:row>17</xdr:row>
      <xdr:rowOff>60325</xdr:rowOff>
    </xdr:from>
    <xdr:ext cx="630765" cy="871007"/>
    <xdr:pic>
      <xdr:nvPicPr>
        <xdr:cNvPr id="5" name="image386.jpg">
          <a:extLst>
            <a:ext uri="{FF2B5EF4-FFF2-40B4-BE49-F238E27FC236}">
              <a16:creationId xmlns:a16="http://schemas.microsoft.com/office/drawing/2014/main" id="{00000000-0008-0000-5700-000005000000}"/>
            </a:ext>
          </a:extLst>
        </xdr:cNvPr>
        <xdr:cNvPicPr preferRelativeResize="0"/>
      </xdr:nvPicPr>
      <xdr:blipFill>
        <a:blip xmlns:r="http://schemas.openxmlformats.org/officeDocument/2006/relationships" r:embed="rId4" cstate="print"/>
        <a:stretch>
          <a:fillRect/>
        </a:stretch>
      </xdr:blipFill>
      <xdr:spPr>
        <a:xfrm>
          <a:off x="4586817" y="3256492"/>
          <a:ext cx="630765" cy="871007"/>
        </a:xfrm>
        <a:prstGeom prst="rect">
          <a:avLst/>
        </a:prstGeom>
        <a:noFill/>
      </xdr:spPr>
    </xdr:pic>
    <xdr:clientData fLocksWithSheet="0"/>
  </xdr:oneCellAnchor>
  <xdr:oneCellAnchor>
    <xdr:from>
      <xdr:col>1</xdr:col>
      <xdr:colOff>523241</xdr:colOff>
      <xdr:row>29</xdr:row>
      <xdr:rowOff>89323</xdr:rowOff>
    </xdr:from>
    <xdr:ext cx="662092" cy="916093"/>
    <xdr:pic>
      <xdr:nvPicPr>
        <xdr:cNvPr id="6" name="image385.jpg">
          <a:extLst>
            <a:ext uri="{FF2B5EF4-FFF2-40B4-BE49-F238E27FC236}">
              <a16:creationId xmlns:a16="http://schemas.microsoft.com/office/drawing/2014/main" id="{00000000-0008-0000-5700-000006000000}"/>
            </a:ext>
          </a:extLst>
        </xdr:cNvPr>
        <xdr:cNvPicPr preferRelativeResize="0"/>
      </xdr:nvPicPr>
      <xdr:blipFill>
        <a:blip xmlns:r="http://schemas.openxmlformats.org/officeDocument/2006/relationships" r:embed="rId5" cstate="print"/>
        <a:stretch>
          <a:fillRect/>
        </a:stretch>
      </xdr:blipFill>
      <xdr:spPr>
        <a:xfrm>
          <a:off x="523241" y="5603240"/>
          <a:ext cx="662092" cy="916093"/>
        </a:xfrm>
        <a:prstGeom prst="rect">
          <a:avLst/>
        </a:prstGeom>
        <a:noFill/>
      </xdr:spPr>
    </xdr:pic>
    <xdr:clientData fLocksWithSheet="0"/>
  </xdr:oneCellAnchor>
  <xdr:oneCellAnchor>
    <xdr:from>
      <xdr:col>6</xdr:col>
      <xdr:colOff>563033</xdr:colOff>
      <xdr:row>29</xdr:row>
      <xdr:rowOff>50800</xdr:rowOff>
    </xdr:from>
    <xdr:ext cx="632883" cy="954616"/>
    <xdr:pic>
      <xdr:nvPicPr>
        <xdr:cNvPr id="7" name="image380.jpg">
          <a:extLst>
            <a:ext uri="{FF2B5EF4-FFF2-40B4-BE49-F238E27FC236}">
              <a16:creationId xmlns:a16="http://schemas.microsoft.com/office/drawing/2014/main" id="{00000000-0008-0000-5700-000007000000}"/>
            </a:ext>
          </a:extLst>
        </xdr:cNvPr>
        <xdr:cNvPicPr preferRelativeResize="0"/>
      </xdr:nvPicPr>
      <xdr:blipFill>
        <a:blip xmlns:r="http://schemas.openxmlformats.org/officeDocument/2006/relationships" r:embed="rId6" cstate="print"/>
        <a:stretch>
          <a:fillRect/>
        </a:stretch>
      </xdr:blipFill>
      <xdr:spPr>
        <a:xfrm>
          <a:off x="4595283" y="5564717"/>
          <a:ext cx="632883" cy="954616"/>
        </a:xfrm>
        <a:prstGeom prst="rect">
          <a:avLst/>
        </a:prstGeom>
        <a:noFill/>
      </xdr:spPr>
    </xdr:pic>
    <xdr:clientData fLocksWithSheet="0"/>
  </xdr:oneCellAnchor>
  <xdr:oneCellAnchor>
    <xdr:from>
      <xdr:col>1</xdr:col>
      <xdr:colOff>550333</xdr:colOff>
      <xdr:row>41</xdr:row>
      <xdr:rowOff>101600</xdr:rowOff>
    </xdr:from>
    <xdr:ext cx="581025" cy="866775"/>
    <xdr:pic>
      <xdr:nvPicPr>
        <xdr:cNvPr id="8" name="image387.jpg">
          <a:extLst>
            <a:ext uri="{FF2B5EF4-FFF2-40B4-BE49-F238E27FC236}">
              <a16:creationId xmlns:a16="http://schemas.microsoft.com/office/drawing/2014/main" id="{00000000-0008-0000-5700-000008000000}"/>
            </a:ext>
          </a:extLst>
        </xdr:cNvPr>
        <xdr:cNvPicPr preferRelativeResize="0"/>
      </xdr:nvPicPr>
      <xdr:blipFill>
        <a:blip xmlns:r="http://schemas.openxmlformats.org/officeDocument/2006/relationships" r:embed="rId7" cstate="print"/>
        <a:stretch>
          <a:fillRect/>
        </a:stretch>
      </xdr:blipFill>
      <xdr:spPr>
        <a:xfrm>
          <a:off x="550333" y="7816850"/>
          <a:ext cx="581025" cy="866775"/>
        </a:xfrm>
        <a:prstGeom prst="rect">
          <a:avLst/>
        </a:prstGeom>
        <a:noFill/>
      </xdr:spPr>
    </xdr:pic>
    <xdr:clientData fLocksWithSheet="0"/>
  </xdr:oneCellAnchor>
  <xdr:oneCellAnchor>
    <xdr:from>
      <xdr:col>6</xdr:col>
      <xdr:colOff>612775</xdr:colOff>
      <xdr:row>41</xdr:row>
      <xdr:rowOff>64558</xdr:rowOff>
    </xdr:from>
    <xdr:ext cx="604308" cy="919692"/>
    <xdr:pic>
      <xdr:nvPicPr>
        <xdr:cNvPr id="9" name="image387.jpg">
          <a:extLst>
            <a:ext uri="{FF2B5EF4-FFF2-40B4-BE49-F238E27FC236}">
              <a16:creationId xmlns:a16="http://schemas.microsoft.com/office/drawing/2014/main" id="{00000000-0008-0000-5700-000009000000}"/>
            </a:ext>
          </a:extLst>
        </xdr:cNvPr>
        <xdr:cNvPicPr preferRelativeResize="0"/>
      </xdr:nvPicPr>
      <xdr:blipFill>
        <a:blip xmlns:r="http://schemas.openxmlformats.org/officeDocument/2006/relationships" r:embed="rId7" cstate="print"/>
        <a:stretch>
          <a:fillRect/>
        </a:stretch>
      </xdr:blipFill>
      <xdr:spPr>
        <a:xfrm>
          <a:off x="4645025" y="7779808"/>
          <a:ext cx="604308" cy="919692"/>
        </a:xfrm>
        <a:prstGeom prst="rect">
          <a:avLst/>
        </a:prstGeom>
        <a:noFill/>
      </xdr:spPr>
    </xdr:pic>
    <xdr:clientData fLocksWithSheet="0"/>
  </xdr:oneCellAnchor>
</xdr:wsDr>
</file>

<file path=xl/drawings/drawing59.xml><?xml version="1.0" encoding="utf-8"?>
<xdr:wsDr xmlns:xdr="http://schemas.openxmlformats.org/drawingml/2006/spreadsheetDrawing" xmlns:a="http://schemas.openxmlformats.org/drawingml/2006/main">
  <xdr:twoCellAnchor editAs="oneCell">
    <xdr:from>
      <xdr:col>1</xdr:col>
      <xdr:colOff>91441</xdr:colOff>
      <xdr:row>24</xdr:row>
      <xdr:rowOff>75972</xdr:rowOff>
    </xdr:from>
    <xdr:to>
      <xdr:col>1</xdr:col>
      <xdr:colOff>1272541</xdr:colOff>
      <xdr:row>29</xdr:row>
      <xdr:rowOff>131012</xdr:rowOff>
    </xdr:to>
    <xdr:pic>
      <xdr:nvPicPr>
        <xdr:cNvPr id="4" name="Obrázek 3" descr="Image 1 of 1">
          <a:extLst>
            <a:ext uri="{FF2B5EF4-FFF2-40B4-BE49-F238E27FC236}">
              <a16:creationId xmlns:a16="http://schemas.microsoft.com/office/drawing/2014/main" id="{74C51760-DC29-6554-7DC2-A08FEEB7400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1441" y="4366032"/>
          <a:ext cx="1188720" cy="9533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167639</xdr:colOff>
      <xdr:row>3</xdr:row>
      <xdr:rowOff>27431</xdr:rowOff>
    </xdr:from>
    <xdr:to>
      <xdr:col>1</xdr:col>
      <xdr:colOff>1216578</xdr:colOff>
      <xdr:row>8</xdr:row>
      <xdr:rowOff>2962</xdr:rowOff>
    </xdr:to>
    <xdr:pic>
      <xdr:nvPicPr>
        <xdr:cNvPr id="5" name="Obrázek 4" descr="Image 1 of 1">
          <a:extLst>
            <a:ext uri="{FF2B5EF4-FFF2-40B4-BE49-F238E27FC236}">
              <a16:creationId xmlns:a16="http://schemas.microsoft.com/office/drawing/2014/main" id="{840D5C2C-98E5-0DFF-4684-90501CA56A09}"/>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67639" y="606551"/>
          <a:ext cx="1048939" cy="8412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220980</xdr:colOff>
      <xdr:row>13</xdr:row>
      <xdr:rowOff>73487</xdr:rowOff>
    </xdr:from>
    <xdr:to>
      <xdr:col>1</xdr:col>
      <xdr:colOff>1272540</xdr:colOff>
      <xdr:row>18</xdr:row>
      <xdr:rowOff>21700</xdr:rowOff>
    </xdr:to>
    <xdr:pic>
      <xdr:nvPicPr>
        <xdr:cNvPr id="9" name="Obrázek 8" descr="Image 1 of 1">
          <a:extLst>
            <a:ext uri="{FF2B5EF4-FFF2-40B4-BE49-F238E27FC236}">
              <a16:creationId xmlns:a16="http://schemas.microsoft.com/office/drawing/2014/main" id="{EBDD7D7F-C073-F4BA-325D-4227143DA7E8}"/>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20980" y="2412827"/>
          <a:ext cx="1051560" cy="8433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60960</xdr:colOff>
      <xdr:row>13</xdr:row>
      <xdr:rowOff>41269</xdr:rowOff>
    </xdr:from>
    <xdr:to>
      <xdr:col>6</xdr:col>
      <xdr:colOff>1351059</xdr:colOff>
      <xdr:row>19</xdr:row>
      <xdr:rowOff>19474</xdr:rowOff>
    </xdr:to>
    <xdr:pic>
      <xdr:nvPicPr>
        <xdr:cNvPr id="10" name="Obrázek 9" descr="Image 1 of 1">
          <a:extLst>
            <a:ext uri="{FF2B5EF4-FFF2-40B4-BE49-F238E27FC236}">
              <a16:creationId xmlns:a16="http://schemas.microsoft.com/office/drawing/2014/main" id="{CC3C9BD3-0D68-2566-5AA6-70F158C31A11}"/>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642360" y="2380609"/>
          <a:ext cx="1297719" cy="104077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99060</xdr:colOff>
      <xdr:row>35</xdr:row>
      <xdr:rowOff>18755</xdr:rowOff>
    </xdr:from>
    <xdr:to>
      <xdr:col>1</xdr:col>
      <xdr:colOff>1257300</xdr:colOff>
      <xdr:row>40</xdr:row>
      <xdr:rowOff>56198</xdr:rowOff>
    </xdr:to>
    <xdr:pic>
      <xdr:nvPicPr>
        <xdr:cNvPr id="13" name="Obrázek 12" descr="1146 - kříž aluminiový D660">
          <a:extLst>
            <a:ext uri="{FF2B5EF4-FFF2-40B4-BE49-F238E27FC236}">
              <a16:creationId xmlns:a16="http://schemas.microsoft.com/office/drawing/2014/main" id="{4DF2A59A-F64A-6861-D4E4-0B1CE1B16014}"/>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99060" y="6282395"/>
          <a:ext cx="1158240" cy="9281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161370</xdr:colOff>
      <xdr:row>3</xdr:row>
      <xdr:rowOff>86763</xdr:rowOff>
    </xdr:from>
    <xdr:to>
      <xdr:col>6</xdr:col>
      <xdr:colOff>1200149</xdr:colOff>
      <xdr:row>8</xdr:row>
      <xdr:rowOff>58657</xdr:rowOff>
    </xdr:to>
    <xdr:pic>
      <xdr:nvPicPr>
        <xdr:cNvPr id="18" name="Obrázek 17" descr="Image 1 of 1">
          <a:extLst>
            <a:ext uri="{FF2B5EF4-FFF2-40B4-BE49-F238E27FC236}">
              <a16:creationId xmlns:a16="http://schemas.microsoft.com/office/drawing/2014/main" id="{574C1133-A884-5EA8-0365-7029C435F41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3742770" y="665883"/>
          <a:ext cx="1050209" cy="8422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6</xdr:col>
      <xdr:colOff>99060</xdr:colOff>
      <xdr:row>24</xdr:row>
      <xdr:rowOff>18755</xdr:rowOff>
    </xdr:from>
    <xdr:ext cx="1158240" cy="914801"/>
    <xdr:pic>
      <xdr:nvPicPr>
        <xdr:cNvPr id="2" name="Obrázek 1" descr="1146 - kříž aluminiový D660">
          <a:extLst>
            <a:ext uri="{FF2B5EF4-FFF2-40B4-BE49-F238E27FC236}">
              <a16:creationId xmlns:a16="http://schemas.microsoft.com/office/drawing/2014/main" id="{995A5B13-5E4E-4EF7-90E5-3EEF061633C7}"/>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99060" y="6133805"/>
          <a:ext cx="1158240" cy="91480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119380</xdr:colOff>
      <xdr:row>34</xdr:row>
      <xdr:rowOff>199352</xdr:rowOff>
    </xdr:from>
    <xdr:ext cx="1143000" cy="902589"/>
    <xdr:pic>
      <xdr:nvPicPr>
        <xdr:cNvPr id="3" name="Obrázek 2" descr="1146 - kříž aluminiový D660">
          <a:extLst>
            <a:ext uri="{FF2B5EF4-FFF2-40B4-BE49-F238E27FC236}">
              <a16:creationId xmlns:a16="http://schemas.microsoft.com/office/drawing/2014/main" id="{8EE24A4D-6B08-4D35-B5B1-D01FD8B3E414}"/>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19380" y="6227619"/>
          <a:ext cx="1143000" cy="90258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116205</xdr:colOff>
      <xdr:row>35</xdr:row>
      <xdr:rowOff>43815</xdr:rowOff>
    </xdr:from>
    <xdr:ext cx="1102995" cy="894080"/>
    <xdr:pic>
      <xdr:nvPicPr>
        <xdr:cNvPr id="6" name="Obrázek 5" descr="1148 - kříž aluminiový, černý, D660">
          <a:extLst>
            <a:ext uri="{FF2B5EF4-FFF2-40B4-BE49-F238E27FC236}">
              <a16:creationId xmlns:a16="http://schemas.microsoft.com/office/drawing/2014/main" id="{4577C988-D643-42AC-BB88-B34CD0FEF87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3602355" y="6158865"/>
          <a:ext cx="1102995" cy="89408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106680</xdr:colOff>
      <xdr:row>45</xdr:row>
      <xdr:rowOff>68580</xdr:rowOff>
    </xdr:from>
    <xdr:ext cx="1234440" cy="1000628"/>
    <xdr:pic>
      <xdr:nvPicPr>
        <xdr:cNvPr id="7" name="Obrázek 6" descr="1148 - kříž aluminiový, černý, D660">
          <a:extLst>
            <a:ext uri="{FF2B5EF4-FFF2-40B4-BE49-F238E27FC236}">
              <a16:creationId xmlns:a16="http://schemas.microsoft.com/office/drawing/2014/main" id="{8F566B7C-1974-4512-92E0-18DBCE39E556}"/>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3592830" y="8002905"/>
          <a:ext cx="1234440" cy="100062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6.xml><?xml version="1.0" encoding="utf-8"?>
<xdr:wsDr xmlns:xdr="http://schemas.openxmlformats.org/drawingml/2006/spreadsheetDrawing" xmlns:a="http://schemas.openxmlformats.org/drawingml/2006/main">
  <xdr:oneCellAnchor>
    <xdr:from>
      <xdr:col>1</xdr:col>
      <xdr:colOff>156883</xdr:colOff>
      <xdr:row>1</xdr:row>
      <xdr:rowOff>158936</xdr:rowOff>
    </xdr:from>
    <xdr:ext cx="1053353" cy="1096123"/>
    <xdr:pic>
      <xdr:nvPicPr>
        <xdr:cNvPr id="2" name="image18.png">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xfrm>
          <a:off x="298824" y="397995"/>
          <a:ext cx="1053353" cy="1096123"/>
        </a:xfrm>
        <a:prstGeom prst="rect">
          <a:avLst/>
        </a:prstGeom>
        <a:noFill/>
      </xdr:spPr>
    </xdr:pic>
    <xdr:clientData fLocksWithSheet="0"/>
  </xdr:oneCellAnchor>
  <xdr:oneCellAnchor>
    <xdr:from>
      <xdr:col>1</xdr:col>
      <xdr:colOff>281193</xdr:colOff>
      <xdr:row>13</xdr:row>
      <xdr:rowOff>116615</xdr:rowOff>
    </xdr:from>
    <xdr:ext cx="899160" cy="1011443"/>
    <xdr:pic>
      <xdr:nvPicPr>
        <xdr:cNvPr id="3" name="image16.png">
          <a:extLst>
            <a:ext uri="{FF2B5EF4-FFF2-40B4-BE49-F238E27FC236}">
              <a16:creationId xmlns:a16="http://schemas.microsoft.com/office/drawing/2014/main" id="{00000000-0008-0000-0600-000003000000}"/>
            </a:ext>
          </a:extLst>
        </xdr:cNvPr>
        <xdr:cNvPicPr preferRelativeResize="0"/>
      </xdr:nvPicPr>
      <xdr:blipFill>
        <a:blip xmlns:r="http://schemas.openxmlformats.org/officeDocument/2006/relationships" r:embed="rId2" cstate="print"/>
        <a:stretch>
          <a:fillRect/>
        </a:stretch>
      </xdr:blipFill>
      <xdr:spPr>
        <a:xfrm>
          <a:off x="423134" y="2649144"/>
          <a:ext cx="899160" cy="1011443"/>
        </a:xfrm>
        <a:prstGeom prst="rect">
          <a:avLst/>
        </a:prstGeom>
        <a:noFill/>
      </xdr:spPr>
    </xdr:pic>
    <xdr:clientData fLocksWithSheet="0"/>
  </xdr:oneCellAnchor>
  <xdr:oneCellAnchor>
    <xdr:from>
      <xdr:col>1</xdr:col>
      <xdr:colOff>227107</xdr:colOff>
      <xdr:row>37</xdr:row>
      <xdr:rowOff>111087</xdr:rowOff>
    </xdr:from>
    <xdr:ext cx="872490" cy="1106805"/>
    <xdr:pic>
      <xdr:nvPicPr>
        <xdr:cNvPr id="5" name="image19.png">
          <a:extLst>
            <a:ext uri="{FF2B5EF4-FFF2-40B4-BE49-F238E27FC236}">
              <a16:creationId xmlns:a16="http://schemas.microsoft.com/office/drawing/2014/main" id="{00000000-0008-0000-0600-000005000000}"/>
            </a:ext>
          </a:extLst>
        </xdr:cNvPr>
        <xdr:cNvPicPr preferRelativeResize="0"/>
      </xdr:nvPicPr>
      <xdr:blipFill>
        <a:blip xmlns:r="http://schemas.openxmlformats.org/officeDocument/2006/relationships" r:embed="rId3" cstate="print"/>
        <a:stretch>
          <a:fillRect/>
        </a:stretch>
      </xdr:blipFill>
      <xdr:spPr>
        <a:xfrm>
          <a:off x="369048" y="7230558"/>
          <a:ext cx="872490" cy="1106805"/>
        </a:xfrm>
        <a:prstGeom prst="rect">
          <a:avLst/>
        </a:prstGeom>
        <a:noFill/>
      </xdr:spPr>
    </xdr:pic>
    <xdr:clientData fLocksWithSheet="0"/>
  </xdr:oneCellAnchor>
  <xdr:twoCellAnchor editAs="oneCell">
    <xdr:from>
      <xdr:col>1</xdr:col>
      <xdr:colOff>190238</xdr:colOff>
      <xdr:row>25</xdr:row>
      <xdr:rowOff>104589</xdr:rowOff>
    </xdr:from>
    <xdr:to>
      <xdr:col>1</xdr:col>
      <xdr:colOff>1178551</xdr:colOff>
      <xdr:row>31</xdr:row>
      <xdr:rowOff>134620</xdr:rowOff>
    </xdr:to>
    <xdr:pic>
      <xdr:nvPicPr>
        <xdr:cNvPr id="7" name="Obrázek 6">
          <a:extLst>
            <a:ext uri="{FF2B5EF4-FFF2-40B4-BE49-F238E27FC236}">
              <a16:creationId xmlns:a16="http://schemas.microsoft.com/office/drawing/2014/main" id="{99179DE3-3872-8D54-FA7E-575509A8F8BF}"/>
            </a:ext>
          </a:extLst>
        </xdr:cNvPr>
        <xdr:cNvPicPr>
          <a:picLocks noChangeAspect="1"/>
        </xdr:cNvPicPr>
      </xdr:nvPicPr>
      <xdr:blipFill rotWithShape="1">
        <a:blip xmlns:r="http://schemas.openxmlformats.org/officeDocument/2006/relationships" r:embed="rId4" cstate="print"/>
        <a:srcRect t="24247"/>
        <a:stretch/>
      </xdr:blipFill>
      <xdr:spPr>
        <a:xfrm>
          <a:off x="332179" y="4930589"/>
          <a:ext cx="988313" cy="1098176"/>
        </a:xfrm>
        <a:prstGeom prst="rect">
          <a:avLst/>
        </a:prstGeom>
      </xdr:spPr>
    </xdr:pic>
    <xdr:clientData/>
  </xdr:twoCellAnchor>
</xdr:wsDr>
</file>

<file path=xl/drawings/drawing60.xml><?xml version="1.0" encoding="utf-8"?>
<xdr:wsDr xmlns:xdr="http://schemas.openxmlformats.org/drawingml/2006/spreadsheetDrawing" xmlns:a="http://schemas.openxmlformats.org/drawingml/2006/main">
  <xdr:oneCellAnchor>
    <xdr:from>
      <xdr:col>1</xdr:col>
      <xdr:colOff>165100</xdr:colOff>
      <xdr:row>35</xdr:row>
      <xdr:rowOff>176742</xdr:rowOff>
    </xdr:from>
    <xdr:ext cx="981075" cy="942975"/>
    <xdr:pic>
      <xdr:nvPicPr>
        <xdr:cNvPr id="12" name="image401.jpg">
          <a:extLst>
            <a:ext uri="{FF2B5EF4-FFF2-40B4-BE49-F238E27FC236}">
              <a16:creationId xmlns:a16="http://schemas.microsoft.com/office/drawing/2014/main" id="{CD694F70-9D90-4C5D-9213-EE0D1BCB39DA}"/>
            </a:ext>
          </a:extLst>
        </xdr:cNvPr>
        <xdr:cNvPicPr preferRelativeResize="0"/>
      </xdr:nvPicPr>
      <xdr:blipFill>
        <a:blip xmlns:r="http://schemas.openxmlformats.org/officeDocument/2006/relationships" r:embed="rId1" cstate="print"/>
        <a:stretch>
          <a:fillRect/>
        </a:stretch>
      </xdr:blipFill>
      <xdr:spPr>
        <a:xfrm>
          <a:off x="323850" y="6685492"/>
          <a:ext cx="981075" cy="942975"/>
        </a:xfrm>
        <a:prstGeom prst="rect">
          <a:avLst/>
        </a:prstGeom>
        <a:noFill/>
      </xdr:spPr>
    </xdr:pic>
    <xdr:clientData fLocksWithSheet="0"/>
  </xdr:oneCellAnchor>
  <xdr:twoCellAnchor editAs="oneCell">
    <xdr:from>
      <xdr:col>6</xdr:col>
      <xdr:colOff>114300</xdr:colOff>
      <xdr:row>3</xdr:row>
      <xdr:rowOff>142875</xdr:rowOff>
    </xdr:from>
    <xdr:to>
      <xdr:col>6</xdr:col>
      <xdr:colOff>1276529</xdr:colOff>
      <xdr:row>8</xdr:row>
      <xdr:rowOff>73157</xdr:rowOff>
    </xdr:to>
    <xdr:pic>
      <xdr:nvPicPr>
        <xdr:cNvPr id="13" name="Obrázek 12">
          <a:extLst>
            <a:ext uri="{FF2B5EF4-FFF2-40B4-BE49-F238E27FC236}">
              <a16:creationId xmlns:a16="http://schemas.microsoft.com/office/drawing/2014/main" id="{8D5FFFD5-5AE0-4399-8D54-72F4175E2D9E}"/>
            </a:ext>
          </a:extLst>
        </xdr:cNvPr>
        <xdr:cNvPicPr>
          <a:picLocks noChangeAspect="1"/>
        </xdr:cNvPicPr>
      </xdr:nvPicPr>
      <xdr:blipFill rotWithShape="1">
        <a:blip xmlns:r="http://schemas.openxmlformats.org/officeDocument/2006/relationships" r:embed="rId2" cstate="print"/>
        <a:srcRect l="10369" t="13130"/>
        <a:stretch/>
      </xdr:blipFill>
      <xdr:spPr>
        <a:xfrm>
          <a:off x="3943350" y="600075"/>
          <a:ext cx="1152704" cy="819282"/>
        </a:xfrm>
        <a:prstGeom prst="rect">
          <a:avLst/>
        </a:prstGeom>
      </xdr:spPr>
    </xdr:pic>
    <xdr:clientData/>
  </xdr:twoCellAnchor>
  <xdr:twoCellAnchor editAs="oneCell">
    <xdr:from>
      <xdr:col>1</xdr:col>
      <xdr:colOff>104774</xdr:colOff>
      <xdr:row>4</xdr:row>
      <xdr:rowOff>55244</xdr:rowOff>
    </xdr:from>
    <xdr:to>
      <xdr:col>1</xdr:col>
      <xdr:colOff>1348925</xdr:colOff>
      <xdr:row>8</xdr:row>
      <xdr:rowOff>18511</xdr:rowOff>
    </xdr:to>
    <xdr:pic>
      <xdr:nvPicPr>
        <xdr:cNvPr id="14" name="Obrázek 13">
          <a:extLst>
            <a:ext uri="{FF2B5EF4-FFF2-40B4-BE49-F238E27FC236}">
              <a16:creationId xmlns:a16="http://schemas.microsoft.com/office/drawing/2014/main" id="{FD8D1714-83E8-4EE9-9619-6DC4D59280E6}"/>
            </a:ext>
          </a:extLst>
        </xdr:cNvPr>
        <xdr:cNvPicPr>
          <a:picLocks noChangeAspect="1"/>
        </xdr:cNvPicPr>
      </xdr:nvPicPr>
      <xdr:blipFill rotWithShape="1">
        <a:blip xmlns:r="http://schemas.openxmlformats.org/officeDocument/2006/relationships" r:embed="rId3" cstate="print"/>
        <a:srcRect l="6428" t="1369" b="1"/>
        <a:stretch/>
      </xdr:blipFill>
      <xdr:spPr>
        <a:xfrm>
          <a:off x="104774" y="664844"/>
          <a:ext cx="1247961" cy="683992"/>
        </a:xfrm>
        <a:prstGeom prst="rect">
          <a:avLst/>
        </a:prstGeom>
      </xdr:spPr>
    </xdr:pic>
    <xdr:clientData/>
  </xdr:twoCellAnchor>
  <xdr:twoCellAnchor editAs="oneCell">
    <xdr:from>
      <xdr:col>6</xdr:col>
      <xdr:colOff>247650</xdr:colOff>
      <xdr:row>27</xdr:row>
      <xdr:rowOff>0</xdr:rowOff>
    </xdr:from>
    <xdr:to>
      <xdr:col>6</xdr:col>
      <xdr:colOff>1219336</xdr:colOff>
      <xdr:row>30</xdr:row>
      <xdr:rowOff>97879</xdr:rowOff>
    </xdr:to>
    <xdr:pic>
      <xdr:nvPicPr>
        <xdr:cNvPr id="15" name="Obrázek 14">
          <a:extLst>
            <a:ext uri="{FF2B5EF4-FFF2-40B4-BE49-F238E27FC236}">
              <a16:creationId xmlns:a16="http://schemas.microsoft.com/office/drawing/2014/main" id="{AF022227-82A5-44DB-A7FD-8E7153A2EE0F}"/>
            </a:ext>
          </a:extLst>
        </xdr:cNvPr>
        <xdr:cNvPicPr>
          <a:picLocks noChangeAspect="1"/>
        </xdr:cNvPicPr>
      </xdr:nvPicPr>
      <xdr:blipFill>
        <a:blip xmlns:r="http://schemas.openxmlformats.org/officeDocument/2006/relationships" r:embed="rId4" cstate="print"/>
        <a:stretch>
          <a:fillRect/>
        </a:stretch>
      </xdr:blipFill>
      <xdr:spPr>
        <a:xfrm>
          <a:off x="4076700" y="4276725"/>
          <a:ext cx="971686" cy="638264"/>
        </a:xfrm>
        <a:prstGeom prst="rect">
          <a:avLst/>
        </a:prstGeom>
      </xdr:spPr>
    </xdr:pic>
    <xdr:clientData/>
  </xdr:twoCellAnchor>
  <xdr:twoCellAnchor editAs="oneCell">
    <xdr:from>
      <xdr:col>6</xdr:col>
      <xdr:colOff>66675</xdr:colOff>
      <xdr:row>48</xdr:row>
      <xdr:rowOff>47625</xdr:rowOff>
    </xdr:from>
    <xdr:to>
      <xdr:col>6</xdr:col>
      <xdr:colOff>1392372</xdr:colOff>
      <xdr:row>51</xdr:row>
      <xdr:rowOff>117687</xdr:rowOff>
    </xdr:to>
    <xdr:pic>
      <xdr:nvPicPr>
        <xdr:cNvPr id="16" name="Obrázek 15">
          <a:extLst>
            <a:ext uri="{FF2B5EF4-FFF2-40B4-BE49-F238E27FC236}">
              <a16:creationId xmlns:a16="http://schemas.microsoft.com/office/drawing/2014/main" id="{DD75C64B-F258-4DCF-984C-CA4F5F4CF2D5}"/>
            </a:ext>
          </a:extLst>
        </xdr:cNvPr>
        <xdr:cNvPicPr>
          <a:picLocks noChangeAspect="1"/>
        </xdr:cNvPicPr>
      </xdr:nvPicPr>
      <xdr:blipFill>
        <a:blip xmlns:r="http://schemas.openxmlformats.org/officeDocument/2006/relationships" r:embed="rId5" cstate="print"/>
        <a:stretch>
          <a:fillRect/>
        </a:stretch>
      </xdr:blipFill>
      <xdr:spPr>
        <a:xfrm>
          <a:off x="4006215" y="7515225"/>
          <a:ext cx="1314267" cy="600075"/>
        </a:xfrm>
        <a:prstGeom prst="rect">
          <a:avLst/>
        </a:prstGeom>
      </xdr:spPr>
    </xdr:pic>
    <xdr:clientData/>
  </xdr:twoCellAnchor>
  <xdr:twoCellAnchor editAs="oneCell">
    <xdr:from>
      <xdr:col>6</xdr:col>
      <xdr:colOff>142876</xdr:colOff>
      <xdr:row>35</xdr:row>
      <xdr:rowOff>85726</xdr:rowOff>
    </xdr:from>
    <xdr:to>
      <xdr:col>6</xdr:col>
      <xdr:colOff>935355</xdr:colOff>
      <xdr:row>41</xdr:row>
      <xdr:rowOff>22647</xdr:rowOff>
    </xdr:to>
    <xdr:pic>
      <xdr:nvPicPr>
        <xdr:cNvPr id="17" name="Obrázek 16">
          <a:extLst>
            <a:ext uri="{FF2B5EF4-FFF2-40B4-BE49-F238E27FC236}">
              <a16:creationId xmlns:a16="http://schemas.microsoft.com/office/drawing/2014/main" id="{5754E6C4-A39B-4CBC-9230-0384856B4777}"/>
            </a:ext>
          </a:extLst>
        </xdr:cNvPr>
        <xdr:cNvPicPr>
          <a:picLocks noChangeAspect="1"/>
        </xdr:cNvPicPr>
      </xdr:nvPicPr>
      <xdr:blipFill>
        <a:blip xmlns:r="http://schemas.openxmlformats.org/officeDocument/2006/relationships" r:embed="rId6" cstate="print"/>
        <a:stretch>
          <a:fillRect/>
        </a:stretch>
      </xdr:blipFill>
      <xdr:spPr>
        <a:xfrm>
          <a:off x="3971926" y="5600701"/>
          <a:ext cx="800099" cy="1066798"/>
        </a:xfrm>
        <a:prstGeom prst="rect">
          <a:avLst/>
        </a:prstGeom>
      </xdr:spPr>
    </xdr:pic>
    <xdr:clientData/>
  </xdr:twoCellAnchor>
  <xdr:twoCellAnchor editAs="oneCell">
    <xdr:from>
      <xdr:col>1</xdr:col>
      <xdr:colOff>133350</xdr:colOff>
      <xdr:row>15</xdr:row>
      <xdr:rowOff>104775</xdr:rowOff>
    </xdr:from>
    <xdr:to>
      <xdr:col>1</xdr:col>
      <xdr:colOff>1276508</xdr:colOff>
      <xdr:row>19</xdr:row>
      <xdr:rowOff>37131</xdr:rowOff>
    </xdr:to>
    <xdr:pic>
      <xdr:nvPicPr>
        <xdr:cNvPr id="18" name="Obrázek 17">
          <a:extLst>
            <a:ext uri="{FF2B5EF4-FFF2-40B4-BE49-F238E27FC236}">
              <a16:creationId xmlns:a16="http://schemas.microsoft.com/office/drawing/2014/main" id="{2E0D0C29-523F-407D-8424-1456C8522BD1}"/>
            </a:ext>
          </a:extLst>
        </xdr:cNvPr>
        <xdr:cNvPicPr>
          <a:picLocks noChangeAspect="1"/>
        </xdr:cNvPicPr>
      </xdr:nvPicPr>
      <xdr:blipFill>
        <a:blip xmlns:r="http://schemas.openxmlformats.org/officeDocument/2006/relationships" r:embed="rId7" cstate="print"/>
        <a:stretch>
          <a:fillRect/>
        </a:stretch>
      </xdr:blipFill>
      <xdr:spPr>
        <a:xfrm>
          <a:off x="133350" y="2400300"/>
          <a:ext cx="1133633" cy="647790"/>
        </a:xfrm>
        <a:prstGeom prst="rect">
          <a:avLst/>
        </a:prstGeom>
      </xdr:spPr>
    </xdr:pic>
    <xdr:clientData/>
  </xdr:twoCellAnchor>
  <xdr:twoCellAnchor editAs="oneCell">
    <xdr:from>
      <xdr:col>1</xdr:col>
      <xdr:colOff>392642</xdr:colOff>
      <xdr:row>47</xdr:row>
      <xdr:rowOff>104539</xdr:rowOff>
    </xdr:from>
    <xdr:to>
      <xdr:col>1</xdr:col>
      <xdr:colOff>970915</xdr:colOff>
      <xdr:row>52</xdr:row>
      <xdr:rowOff>97841</xdr:rowOff>
    </xdr:to>
    <xdr:pic>
      <xdr:nvPicPr>
        <xdr:cNvPr id="19" name="Obrázek 18">
          <a:extLst>
            <a:ext uri="{FF2B5EF4-FFF2-40B4-BE49-F238E27FC236}">
              <a16:creationId xmlns:a16="http://schemas.microsoft.com/office/drawing/2014/main" id="{12911A63-D10B-494D-B3FE-BAC322EB4A1E}"/>
            </a:ext>
          </a:extLst>
        </xdr:cNvPr>
        <xdr:cNvPicPr>
          <a:picLocks noChangeAspect="1"/>
        </xdr:cNvPicPr>
      </xdr:nvPicPr>
      <xdr:blipFill>
        <a:blip xmlns:r="http://schemas.openxmlformats.org/officeDocument/2006/relationships" r:embed="rId8" cstate="print"/>
        <a:stretch>
          <a:fillRect/>
        </a:stretch>
      </xdr:blipFill>
      <xdr:spPr>
        <a:xfrm>
          <a:off x="551392" y="8878122"/>
          <a:ext cx="591608" cy="889076"/>
        </a:xfrm>
        <a:prstGeom prst="rect">
          <a:avLst/>
        </a:prstGeom>
      </xdr:spPr>
    </xdr:pic>
    <xdr:clientData/>
  </xdr:twoCellAnchor>
  <xdr:twoCellAnchor editAs="oneCell">
    <xdr:from>
      <xdr:col>6</xdr:col>
      <xdr:colOff>152400</xdr:colOff>
      <xdr:row>15</xdr:row>
      <xdr:rowOff>57150</xdr:rowOff>
    </xdr:from>
    <xdr:to>
      <xdr:col>6</xdr:col>
      <xdr:colOff>1336589</xdr:colOff>
      <xdr:row>19</xdr:row>
      <xdr:rowOff>3598</xdr:rowOff>
    </xdr:to>
    <xdr:pic>
      <xdr:nvPicPr>
        <xdr:cNvPr id="20" name="Obrázek 19">
          <a:extLst>
            <a:ext uri="{FF2B5EF4-FFF2-40B4-BE49-F238E27FC236}">
              <a16:creationId xmlns:a16="http://schemas.microsoft.com/office/drawing/2014/main" id="{BE08D462-D75D-4578-ADC0-16FC3400EFCA}"/>
            </a:ext>
          </a:extLst>
        </xdr:cNvPr>
        <xdr:cNvPicPr>
          <a:picLocks noChangeAspect="1"/>
        </xdr:cNvPicPr>
      </xdr:nvPicPr>
      <xdr:blipFill>
        <a:blip xmlns:r="http://schemas.openxmlformats.org/officeDocument/2006/relationships" r:embed="rId9" cstate="print"/>
        <a:stretch>
          <a:fillRect/>
        </a:stretch>
      </xdr:blipFill>
      <xdr:spPr>
        <a:xfrm>
          <a:off x="3981450" y="2352675"/>
          <a:ext cx="1184189" cy="657225"/>
        </a:xfrm>
        <a:prstGeom prst="rect">
          <a:avLst/>
        </a:prstGeom>
      </xdr:spPr>
    </xdr:pic>
    <xdr:clientData/>
  </xdr:twoCellAnchor>
  <xdr:twoCellAnchor editAs="oneCell">
    <xdr:from>
      <xdr:col>1</xdr:col>
      <xdr:colOff>180976</xdr:colOff>
      <xdr:row>26</xdr:row>
      <xdr:rowOff>66675</xdr:rowOff>
    </xdr:from>
    <xdr:to>
      <xdr:col>1</xdr:col>
      <xdr:colOff>1354456</xdr:colOff>
      <xdr:row>30</xdr:row>
      <xdr:rowOff>19586</xdr:rowOff>
    </xdr:to>
    <xdr:pic>
      <xdr:nvPicPr>
        <xdr:cNvPr id="21" name="Obrázek 20">
          <a:extLst>
            <a:ext uri="{FF2B5EF4-FFF2-40B4-BE49-F238E27FC236}">
              <a16:creationId xmlns:a16="http://schemas.microsoft.com/office/drawing/2014/main" id="{9C2FCD41-3206-4C2B-926C-0BAEFC1C7EE5}"/>
            </a:ext>
          </a:extLst>
        </xdr:cNvPr>
        <xdr:cNvPicPr>
          <a:picLocks noChangeAspect="1"/>
        </xdr:cNvPicPr>
      </xdr:nvPicPr>
      <xdr:blipFill>
        <a:blip xmlns:r="http://schemas.openxmlformats.org/officeDocument/2006/relationships" r:embed="rId10" cstate="print"/>
        <a:stretch>
          <a:fillRect/>
        </a:stretch>
      </xdr:blipFill>
      <xdr:spPr>
        <a:xfrm>
          <a:off x="180976" y="4181475"/>
          <a:ext cx="1181100" cy="648447"/>
        </a:xfrm>
        <a:prstGeom prst="rect">
          <a:avLst/>
        </a:prstGeom>
      </xdr:spPr>
    </xdr:pic>
    <xdr:clientData/>
  </xdr:twoCellAnchor>
</xdr:wsDr>
</file>

<file path=xl/drawings/drawing61.xml><?xml version="1.0" encoding="utf-8"?>
<xdr:wsDr xmlns:xdr="http://schemas.openxmlformats.org/drawingml/2006/spreadsheetDrawing" xmlns:a="http://schemas.openxmlformats.org/drawingml/2006/main">
  <xdr:twoCellAnchor>
    <xdr:from>
      <xdr:col>4</xdr:col>
      <xdr:colOff>948267</xdr:colOff>
      <xdr:row>62</xdr:row>
      <xdr:rowOff>8467</xdr:rowOff>
    </xdr:from>
    <xdr:to>
      <xdr:col>5</xdr:col>
      <xdr:colOff>1086273</xdr:colOff>
      <xdr:row>64</xdr:row>
      <xdr:rowOff>153247</xdr:rowOff>
    </xdr:to>
    <xdr:pic>
      <xdr:nvPicPr>
        <xdr:cNvPr id="2" name="Obrázek 1">
          <a:extLst>
            <a:ext uri="{FF2B5EF4-FFF2-40B4-BE49-F238E27FC236}">
              <a16:creationId xmlns:a16="http://schemas.microsoft.com/office/drawing/2014/main" id="{00F7011C-231A-1F27-5B13-EA07303961A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883400" y="10930467"/>
          <a:ext cx="1678940" cy="5003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155788</xdr:colOff>
      <xdr:row>19</xdr:row>
      <xdr:rowOff>162137</xdr:rowOff>
    </xdr:from>
    <xdr:to>
      <xdr:col>1</xdr:col>
      <xdr:colOff>1164592</xdr:colOff>
      <xdr:row>28</xdr:row>
      <xdr:rowOff>58240</xdr:rowOff>
    </xdr:to>
    <xdr:pic>
      <xdr:nvPicPr>
        <xdr:cNvPr id="6" name="Obrázek 5">
          <a:extLst>
            <a:ext uri="{FF2B5EF4-FFF2-40B4-BE49-F238E27FC236}">
              <a16:creationId xmlns:a16="http://schemas.microsoft.com/office/drawing/2014/main" id="{52731E5B-726C-F272-67D3-CF1FC735D20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25121" y="3819737"/>
          <a:ext cx="1012614" cy="153376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168487</xdr:colOff>
      <xdr:row>34</xdr:row>
      <xdr:rowOff>55879</xdr:rowOff>
    </xdr:from>
    <xdr:to>
      <xdr:col>1</xdr:col>
      <xdr:colOff>1239097</xdr:colOff>
      <xdr:row>43</xdr:row>
      <xdr:rowOff>72707</xdr:rowOff>
    </xdr:to>
    <xdr:pic>
      <xdr:nvPicPr>
        <xdr:cNvPr id="9" name="Obrázek 8">
          <a:extLst>
            <a:ext uri="{FF2B5EF4-FFF2-40B4-BE49-F238E27FC236}">
              <a16:creationId xmlns:a16="http://schemas.microsoft.com/office/drawing/2014/main" id="{78F69013-3AAD-6878-0B05-3665E8DABF8B}"/>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27237" y="6331796"/>
          <a:ext cx="1074420" cy="16889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146918</xdr:colOff>
      <xdr:row>2</xdr:row>
      <xdr:rowOff>161100</xdr:rowOff>
    </xdr:from>
    <xdr:to>
      <xdr:col>1</xdr:col>
      <xdr:colOff>1198285</xdr:colOff>
      <xdr:row>11</xdr:row>
      <xdr:rowOff>129962</xdr:rowOff>
    </xdr:to>
    <xdr:pic>
      <xdr:nvPicPr>
        <xdr:cNvPr id="2" name="Obrázek 1">
          <a:extLst>
            <a:ext uri="{FF2B5EF4-FFF2-40B4-BE49-F238E27FC236}">
              <a16:creationId xmlns:a16="http://schemas.microsoft.com/office/drawing/2014/main" id="{53D0B43C-DCFA-7EFC-4A85-CAD8268092A2}"/>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16251" y="567500"/>
          <a:ext cx="1055177" cy="16236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125943</xdr:colOff>
      <xdr:row>50</xdr:row>
      <xdr:rowOff>2963</xdr:rowOff>
    </xdr:from>
    <xdr:to>
      <xdr:col>1</xdr:col>
      <xdr:colOff>1197823</xdr:colOff>
      <xdr:row>58</xdr:row>
      <xdr:rowOff>129963</xdr:rowOff>
    </xdr:to>
    <xdr:pic>
      <xdr:nvPicPr>
        <xdr:cNvPr id="4" name="Obrázek 3">
          <a:extLst>
            <a:ext uri="{FF2B5EF4-FFF2-40B4-BE49-F238E27FC236}">
              <a16:creationId xmlns:a16="http://schemas.microsoft.com/office/drawing/2014/main" id="{2649B1BF-C427-4C83-B823-F0026806156B}"/>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95276" y="9807363"/>
          <a:ext cx="1060450" cy="15963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oneCellAnchor>
    <xdr:from>
      <xdr:col>1</xdr:col>
      <xdr:colOff>354332</xdr:colOff>
      <xdr:row>14</xdr:row>
      <xdr:rowOff>149225</xdr:rowOff>
    </xdr:from>
    <xdr:ext cx="767501" cy="1205441"/>
    <xdr:pic>
      <xdr:nvPicPr>
        <xdr:cNvPr id="5" name="image50.jpg">
          <a:extLst>
            <a:ext uri="{FF2B5EF4-FFF2-40B4-BE49-F238E27FC236}">
              <a16:creationId xmlns:a16="http://schemas.microsoft.com/office/drawing/2014/main" id="{2DB7FFB5-2A98-4CEA-BE4F-D9664A1095C5}"/>
            </a:ext>
          </a:extLst>
        </xdr:cNvPr>
        <xdr:cNvPicPr preferRelativeResize="0"/>
      </xdr:nvPicPr>
      <xdr:blipFill>
        <a:blip xmlns:r="http://schemas.openxmlformats.org/officeDocument/2006/relationships" r:embed="rId1" cstate="print"/>
        <a:stretch>
          <a:fillRect/>
        </a:stretch>
      </xdr:blipFill>
      <xdr:spPr>
        <a:xfrm>
          <a:off x="513082" y="2773892"/>
          <a:ext cx="767501" cy="1205441"/>
        </a:xfrm>
        <a:prstGeom prst="rect">
          <a:avLst/>
        </a:prstGeom>
        <a:noFill/>
      </xdr:spPr>
    </xdr:pic>
    <xdr:clientData fLocksWithSheet="0"/>
  </xdr:oneCellAnchor>
  <xdr:twoCellAnchor editAs="oneCell">
    <xdr:from>
      <xdr:col>1</xdr:col>
      <xdr:colOff>327876</xdr:colOff>
      <xdr:row>2</xdr:row>
      <xdr:rowOff>31937</xdr:rowOff>
    </xdr:from>
    <xdr:to>
      <xdr:col>1</xdr:col>
      <xdr:colOff>1161558</xdr:colOff>
      <xdr:row>9</xdr:row>
      <xdr:rowOff>74083</xdr:rowOff>
    </xdr:to>
    <xdr:pic>
      <xdr:nvPicPr>
        <xdr:cNvPr id="4" name="Obrázek 3">
          <a:extLst>
            <a:ext uri="{FF2B5EF4-FFF2-40B4-BE49-F238E27FC236}">
              <a16:creationId xmlns:a16="http://schemas.microsoft.com/office/drawing/2014/main" id="{89D84263-02B2-4EA1-BFDD-DD8EE46A07B5}"/>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6626" y="444687"/>
          <a:ext cx="829872" cy="13227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397510</xdr:colOff>
      <xdr:row>27</xdr:row>
      <xdr:rowOff>104565</xdr:rowOff>
    </xdr:from>
    <xdr:ext cx="586740" cy="943186"/>
    <xdr:pic>
      <xdr:nvPicPr>
        <xdr:cNvPr id="15" name="image66.jpg">
          <a:extLst>
            <a:ext uri="{FF2B5EF4-FFF2-40B4-BE49-F238E27FC236}">
              <a16:creationId xmlns:a16="http://schemas.microsoft.com/office/drawing/2014/main" id="{9C4CC8FD-CD18-4940-AA7C-3956D416E962}"/>
            </a:ext>
          </a:extLst>
        </xdr:cNvPr>
        <xdr:cNvPicPr preferRelativeResize="0"/>
      </xdr:nvPicPr>
      <xdr:blipFill>
        <a:blip xmlns:r="http://schemas.openxmlformats.org/officeDocument/2006/relationships" r:embed="rId3" cstate="print"/>
        <a:stretch>
          <a:fillRect/>
        </a:stretch>
      </xdr:blipFill>
      <xdr:spPr>
        <a:xfrm>
          <a:off x="556260" y="9724815"/>
          <a:ext cx="586740" cy="943186"/>
        </a:xfrm>
        <a:prstGeom prst="rect">
          <a:avLst/>
        </a:prstGeom>
        <a:noFill/>
      </xdr:spPr>
    </xdr:pic>
    <xdr:clientData fLocksWithSheet="0"/>
  </xdr:oneCellAnchor>
  <xdr:oneCellAnchor>
    <xdr:from>
      <xdr:col>1</xdr:col>
      <xdr:colOff>368300</xdr:colOff>
      <xdr:row>37</xdr:row>
      <xdr:rowOff>99484</xdr:rowOff>
    </xdr:from>
    <xdr:ext cx="615950" cy="905934"/>
    <xdr:pic>
      <xdr:nvPicPr>
        <xdr:cNvPr id="16" name="image68.jpg">
          <a:extLst>
            <a:ext uri="{FF2B5EF4-FFF2-40B4-BE49-F238E27FC236}">
              <a16:creationId xmlns:a16="http://schemas.microsoft.com/office/drawing/2014/main" id="{38E14AD3-8131-4FB2-B373-7D30A912282D}"/>
            </a:ext>
          </a:extLst>
        </xdr:cNvPr>
        <xdr:cNvPicPr preferRelativeResize="0"/>
      </xdr:nvPicPr>
      <xdr:blipFill>
        <a:blip xmlns:r="http://schemas.openxmlformats.org/officeDocument/2006/relationships" r:embed="rId4" cstate="print"/>
        <a:stretch>
          <a:fillRect/>
        </a:stretch>
      </xdr:blipFill>
      <xdr:spPr>
        <a:xfrm>
          <a:off x="527050" y="11571817"/>
          <a:ext cx="615950" cy="905934"/>
        </a:xfrm>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1</xdr:col>
      <xdr:colOff>337608</xdr:colOff>
      <xdr:row>1</xdr:row>
      <xdr:rowOff>111126</xdr:rowOff>
    </xdr:from>
    <xdr:ext cx="647700" cy="1070609"/>
    <xdr:pic>
      <xdr:nvPicPr>
        <xdr:cNvPr id="4" name="image63.jpg">
          <a:extLst>
            <a:ext uri="{FF2B5EF4-FFF2-40B4-BE49-F238E27FC236}">
              <a16:creationId xmlns:a16="http://schemas.microsoft.com/office/drawing/2014/main" id="{00000000-0008-0000-1100-000004000000}"/>
            </a:ext>
          </a:extLst>
        </xdr:cNvPr>
        <xdr:cNvPicPr preferRelativeResize="0"/>
      </xdr:nvPicPr>
      <xdr:blipFill>
        <a:blip xmlns:r="http://schemas.openxmlformats.org/officeDocument/2006/relationships" r:embed="rId1" cstate="print"/>
        <a:stretch>
          <a:fillRect/>
        </a:stretch>
      </xdr:blipFill>
      <xdr:spPr>
        <a:xfrm>
          <a:off x="506941" y="339726"/>
          <a:ext cx="647700" cy="1070609"/>
        </a:xfrm>
        <a:prstGeom prst="rect">
          <a:avLst/>
        </a:prstGeom>
        <a:noFill/>
      </xdr:spPr>
    </xdr:pic>
    <xdr:clientData fLocksWithSheet="0"/>
  </xdr:oneCellAnchor>
  <xdr:oneCellAnchor>
    <xdr:from>
      <xdr:col>1</xdr:col>
      <xdr:colOff>354965</xdr:colOff>
      <xdr:row>12</xdr:row>
      <xdr:rowOff>137161</xdr:rowOff>
    </xdr:from>
    <xdr:ext cx="584835" cy="1005839"/>
    <xdr:pic>
      <xdr:nvPicPr>
        <xdr:cNvPr id="7" name="image69.jpg">
          <a:extLst>
            <a:ext uri="{FF2B5EF4-FFF2-40B4-BE49-F238E27FC236}">
              <a16:creationId xmlns:a16="http://schemas.microsoft.com/office/drawing/2014/main" id="{F15131CB-57D3-4E12-A502-2E5766AB2813}"/>
            </a:ext>
          </a:extLst>
        </xdr:cNvPr>
        <xdr:cNvPicPr preferRelativeResize="0"/>
      </xdr:nvPicPr>
      <xdr:blipFill>
        <a:blip xmlns:r="http://schemas.openxmlformats.org/officeDocument/2006/relationships" r:embed="rId2" cstate="print"/>
        <a:stretch>
          <a:fillRect/>
        </a:stretch>
      </xdr:blipFill>
      <xdr:spPr>
        <a:xfrm>
          <a:off x="524298" y="2372361"/>
          <a:ext cx="584835" cy="1005839"/>
        </a:xfrm>
        <a:prstGeom prst="rect">
          <a:avLst/>
        </a:prstGeom>
        <a:noFill/>
      </xdr:spPr>
    </xdr:pic>
    <xdr:clientData fLocksWithSheet="0"/>
  </xdr:oneCellAnchor>
  <xdr:oneCellAnchor>
    <xdr:from>
      <xdr:col>1</xdr:col>
      <xdr:colOff>280669</xdr:colOff>
      <xdr:row>23</xdr:row>
      <xdr:rowOff>145838</xdr:rowOff>
    </xdr:from>
    <xdr:ext cx="692997" cy="910378"/>
    <xdr:pic>
      <xdr:nvPicPr>
        <xdr:cNvPr id="8" name="image70.jpg">
          <a:extLst>
            <a:ext uri="{FF2B5EF4-FFF2-40B4-BE49-F238E27FC236}">
              <a16:creationId xmlns:a16="http://schemas.microsoft.com/office/drawing/2014/main" id="{1A99C062-C6F1-4F84-A009-CF6DFD8AEC03}"/>
            </a:ext>
          </a:extLst>
        </xdr:cNvPr>
        <xdr:cNvPicPr preferRelativeResize="0"/>
      </xdr:nvPicPr>
      <xdr:blipFill rotWithShape="1">
        <a:blip xmlns:r="http://schemas.openxmlformats.org/officeDocument/2006/relationships" r:embed="rId3" cstate="print"/>
        <a:srcRect t="20996"/>
        <a:stretch/>
      </xdr:blipFill>
      <xdr:spPr>
        <a:xfrm>
          <a:off x="439419" y="4442671"/>
          <a:ext cx="692997" cy="910378"/>
        </a:xfrm>
        <a:prstGeom prst="rect">
          <a:avLst/>
        </a:prstGeom>
        <a:noFill/>
      </xdr:spPr>
    </xdr:pic>
    <xdr:clientData fLocksWithSheet="0"/>
  </xdr:oneCellAnchor>
  <xdr:oneCellAnchor>
    <xdr:from>
      <xdr:col>1</xdr:col>
      <xdr:colOff>310093</xdr:colOff>
      <xdr:row>33</xdr:row>
      <xdr:rowOff>111337</xdr:rowOff>
    </xdr:from>
    <xdr:ext cx="674158" cy="904663"/>
    <xdr:pic>
      <xdr:nvPicPr>
        <xdr:cNvPr id="9" name="image71.jpg">
          <a:extLst>
            <a:ext uri="{FF2B5EF4-FFF2-40B4-BE49-F238E27FC236}">
              <a16:creationId xmlns:a16="http://schemas.microsoft.com/office/drawing/2014/main" id="{AE51455F-A53C-4C01-90D9-5484A9058EEE}"/>
            </a:ext>
          </a:extLst>
        </xdr:cNvPr>
        <xdr:cNvPicPr preferRelativeResize="0"/>
      </xdr:nvPicPr>
      <xdr:blipFill rotWithShape="1">
        <a:blip xmlns:r="http://schemas.openxmlformats.org/officeDocument/2006/relationships" r:embed="rId4" cstate="print"/>
        <a:srcRect t="14700"/>
        <a:stretch/>
      </xdr:blipFill>
      <xdr:spPr>
        <a:xfrm>
          <a:off x="468843" y="6260254"/>
          <a:ext cx="674158" cy="904663"/>
        </a:xfrm>
        <a:prstGeom prst="rect">
          <a:avLst/>
        </a:prstGeom>
        <a:noFill/>
      </xdr:spPr>
    </xdr:pic>
    <xdr:clientData fLocksWithSheet="0"/>
  </xdr:oneCellAnchor>
  <xdr:oneCellAnchor>
    <xdr:from>
      <xdr:col>1</xdr:col>
      <xdr:colOff>323004</xdr:colOff>
      <xdr:row>44</xdr:row>
      <xdr:rowOff>165524</xdr:rowOff>
    </xdr:from>
    <xdr:ext cx="565997" cy="871643"/>
    <xdr:pic>
      <xdr:nvPicPr>
        <xdr:cNvPr id="5" name="image72.png">
          <a:extLst>
            <a:ext uri="{FF2B5EF4-FFF2-40B4-BE49-F238E27FC236}">
              <a16:creationId xmlns:a16="http://schemas.microsoft.com/office/drawing/2014/main" id="{CFB8C37E-6E1B-41ED-9F0E-34B8669958B8}"/>
            </a:ext>
          </a:extLst>
        </xdr:cNvPr>
        <xdr:cNvPicPr preferRelativeResize="0"/>
      </xdr:nvPicPr>
      <xdr:blipFill>
        <a:blip xmlns:r="http://schemas.openxmlformats.org/officeDocument/2006/relationships" r:embed="rId5" cstate="print"/>
        <a:stretch>
          <a:fillRect/>
        </a:stretch>
      </xdr:blipFill>
      <xdr:spPr>
        <a:xfrm>
          <a:off x="481754" y="8346441"/>
          <a:ext cx="565997" cy="871643"/>
        </a:xfrm>
        <a:prstGeom prst="rect">
          <a:avLst/>
        </a:prstGeom>
        <a:noFill/>
      </xdr:spPr>
    </xdr:pic>
    <xdr:clientData fLocksWithSheet="0"/>
  </xdr:oneCellAnchor>
  <xdr:oneCellAnchor>
    <xdr:from>
      <xdr:col>1</xdr:col>
      <xdr:colOff>307552</xdr:colOff>
      <xdr:row>54</xdr:row>
      <xdr:rowOff>95251</xdr:rowOff>
    </xdr:from>
    <xdr:ext cx="592031" cy="952500"/>
    <xdr:pic>
      <xdr:nvPicPr>
        <xdr:cNvPr id="6" name="image73.png">
          <a:extLst>
            <a:ext uri="{FF2B5EF4-FFF2-40B4-BE49-F238E27FC236}">
              <a16:creationId xmlns:a16="http://schemas.microsoft.com/office/drawing/2014/main" id="{391CDB72-8BC1-4C71-964C-A4376C6D6E74}"/>
            </a:ext>
          </a:extLst>
        </xdr:cNvPr>
        <xdr:cNvPicPr preferRelativeResize="0"/>
      </xdr:nvPicPr>
      <xdr:blipFill>
        <a:blip xmlns:r="http://schemas.openxmlformats.org/officeDocument/2006/relationships" r:embed="rId6" cstate="print"/>
        <a:stretch>
          <a:fillRect/>
        </a:stretch>
      </xdr:blipFill>
      <xdr:spPr>
        <a:xfrm>
          <a:off x="466302" y="10128251"/>
          <a:ext cx="592031" cy="952500"/>
        </a:xfrm>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hyperlink" Target="https://www.antares.cz/Produkty/StudioPlus/SHINY/7650-SHINY-CONFERENCE" TargetMode="External"/><Relationship Id="rId7" Type="http://schemas.openxmlformats.org/officeDocument/2006/relationships/drawing" Target="../drawings/drawing10.xml"/><Relationship Id="rId2" Type="http://schemas.openxmlformats.org/officeDocument/2006/relationships/hyperlink" Target="https://www.antares.cz/Produkty/StudioPlus/SHINY/7650-SHINY-EXECUTIVE" TargetMode="External"/><Relationship Id="rId1" Type="http://schemas.openxmlformats.org/officeDocument/2006/relationships/hyperlink" Target="https://www.antares.cz/Produkty/StudioPlus/SHINY/7600-SHINY-EXECUTIVE" TargetMode="External"/><Relationship Id="rId6" Type="http://schemas.openxmlformats.org/officeDocument/2006/relationships/printerSettings" Target="../printerSettings/printerSettings10.bin"/><Relationship Id="rId5" Type="http://schemas.openxmlformats.org/officeDocument/2006/relationships/hyperlink" Target="https://www.antares.cz/Produkty/StudioPlus/GLORIA/GLORIA-MEDIUM" TargetMode="External"/><Relationship Id="rId4" Type="http://schemas.openxmlformats.org/officeDocument/2006/relationships/hyperlink" Target="https://www.antares.cz/Produkty/StudioPlus/GLORIA/GLORIA-HIGH" TargetMode="External"/></Relationships>
</file>

<file path=xl/worksheets/_rels/sheet11.xml.rels><?xml version="1.0" encoding="UTF-8" standalone="yes"?>
<Relationships xmlns="http://schemas.openxmlformats.org/package/2006/relationships"><Relationship Id="rId8" Type="http://schemas.openxmlformats.org/officeDocument/2006/relationships/drawing" Target="../drawings/drawing11.xml"/><Relationship Id="rId3" Type="http://schemas.openxmlformats.org/officeDocument/2006/relationships/hyperlink" Target="https://www.antares.cz/Produkty/StudioPlus/KASE/8800-KASE-SOFT-HIGH" TargetMode="External"/><Relationship Id="rId7" Type="http://schemas.openxmlformats.org/officeDocument/2006/relationships/printerSettings" Target="../printerSettings/printerSettings11.bin"/><Relationship Id="rId2" Type="http://schemas.openxmlformats.org/officeDocument/2006/relationships/hyperlink" Target="https://www.antares.cz/Produkty/StudioPlus/KASE/8850-KASE-MESH-LOW" TargetMode="External"/><Relationship Id="rId1" Type="http://schemas.openxmlformats.org/officeDocument/2006/relationships/hyperlink" Target="https://www.antares.cz/Produkty/StudioPlus/KASE/8800-KASE-MESH-HIGH" TargetMode="External"/><Relationship Id="rId6" Type="http://schemas.openxmlformats.org/officeDocument/2006/relationships/hyperlink" Target="https://www.antares.cz/Produkty/StudioPlus/KASE/8850-KASE-RIBBED-LOW" TargetMode="External"/><Relationship Id="rId5" Type="http://schemas.openxmlformats.org/officeDocument/2006/relationships/hyperlink" Target="https://www.antares.cz/Produkty/StudioPlus/KASE/8800-KASE-RIBBED-HIGH" TargetMode="External"/><Relationship Id="rId4" Type="http://schemas.openxmlformats.org/officeDocument/2006/relationships/hyperlink" Target="https://www.antares.cz/Produkty/StudioPlus/KASE/8850-KASE-SOFT-LOW" TargetMode="External"/></Relationships>
</file>

<file path=xl/worksheets/_rels/sheet12.xml.rels><?xml version="1.0" encoding="UTF-8" standalone="yes"?>
<Relationships xmlns="http://schemas.openxmlformats.org/package/2006/relationships"><Relationship Id="rId3" Type="http://schemas.openxmlformats.org/officeDocument/2006/relationships/hyperlink" Target="https://www.antares.cz/Produkty/StudioPlus/FIERO/FIERO" TargetMode="External"/><Relationship Id="rId2" Type="http://schemas.openxmlformats.org/officeDocument/2006/relationships/hyperlink" Target="https://www.antares.cz/Produkty/StudioPlus/KORINA/KORINA" TargetMode="External"/><Relationship Id="rId1" Type="http://schemas.openxmlformats.org/officeDocument/2006/relationships/hyperlink" Target="https://www.antares.cz/Produkty/StudioPlus/KLEM/KLEM" TargetMode="External"/><Relationship Id="rId6" Type="http://schemas.openxmlformats.org/officeDocument/2006/relationships/drawing" Target="../drawings/drawing12.xml"/><Relationship Id="rId5" Type="http://schemas.openxmlformats.org/officeDocument/2006/relationships/printerSettings" Target="../printerSettings/printerSettings12.bin"/><Relationship Id="rId4" Type="http://schemas.openxmlformats.org/officeDocument/2006/relationships/hyperlink" Target="https://www.antares.cz/Produkty/StudioPlus/FARRELL/FARRELL" TargetMode="External"/></Relationships>
</file>

<file path=xl/worksheets/_rels/sheet13.xml.rels><?xml version="1.0" encoding="UTF-8" standalone="yes"?>
<Relationships xmlns="http://schemas.openxmlformats.org/package/2006/relationships"><Relationship Id="rId3" Type="http://schemas.openxmlformats.org/officeDocument/2006/relationships/hyperlink" Target="https://www.antares.cz/Produkty/StudioPlus/VERTIKA/8150-VERTIKA-PDH" TargetMode="External"/><Relationship Id="rId7" Type="http://schemas.openxmlformats.org/officeDocument/2006/relationships/drawing" Target="../drawings/drawing13.xml"/><Relationship Id="rId2" Type="http://schemas.openxmlformats.org/officeDocument/2006/relationships/hyperlink" Target="https://www.antares.cz/Produkty/StudioPlus/EDGE/EDGE-CELOCALOUNENA" TargetMode="External"/><Relationship Id="rId1" Type="http://schemas.openxmlformats.org/officeDocument/2006/relationships/hyperlink" Target="https://www.antares.cz/Produkty/StudioPlus/EDGE/EDGE-NET" TargetMode="External"/><Relationship Id="rId6" Type="http://schemas.openxmlformats.org/officeDocument/2006/relationships/printerSettings" Target="../printerSettings/printerSettings13.bin"/><Relationship Id="rId5" Type="http://schemas.openxmlformats.org/officeDocument/2006/relationships/hyperlink" Target="https://www.antares.cz/Produkty/StudioPlus/VERTIKA/8150-VERTIKA" TargetMode="External"/><Relationship Id="rId4" Type="http://schemas.openxmlformats.org/officeDocument/2006/relationships/hyperlink" Target="https://www.antares.cz/Produkty/StudioPlus/VERTIKA/8100-VERTIKA" TargetMode="External"/></Relationships>
</file>

<file path=xl/worksheets/_rels/sheet14.xml.rels><?xml version="1.0" encoding="UTF-8" standalone="yes"?>
<Relationships xmlns="http://schemas.openxmlformats.org/package/2006/relationships"><Relationship Id="rId3" Type="http://schemas.openxmlformats.org/officeDocument/2006/relationships/hyperlink" Target="https://www.antares.cz/Produkty/StudioPlus/LEI/1810-S-LEI" TargetMode="External"/><Relationship Id="rId2" Type="http://schemas.openxmlformats.org/officeDocument/2006/relationships/hyperlink" Target="https://www.antares.cz/Produkty/StudioPlus/LEI/1820-LEI" TargetMode="External"/><Relationship Id="rId1" Type="http://schemas.openxmlformats.org/officeDocument/2006/relationships/hyperlink" Target="https://www.antares.cz/Produkty/StudioPlus/LEI/1800-LEI" TargetMode="External"/><Relationship Id="rId5" Type="http://schemas.openxmlformats.org/officeDocument/2006/relationships/drawing" Target="../drawings/drawing14.xml"/><Relationship Id="rId4"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8" Type="http://schemas.openxmlformats.org/officeDocument/2006/relationships/printerSettings" Target="../printerSettings/printerSettings15.bin"/><Relationship Id="rId3" Type="http://schemas.openxmlformats.org/officeDocument/2006/relationships/hyperlink" Target="https://www.antares.cz/Produkty/StudioPlus/EWE/7950-S-EWE" TargetMode="External"/><Relationship Id="rId7" Type="http://schemas.openxmlformats.org/officeDocument/2006/relationships/hyperlink" Target="https://www.antares.cz/Produkty/StudioPlus/EWE/7950-EWE" TargetMode="External"/><Relationship Id="rId2" Type="http://schemas.openxmlformats.org/officeDocument/2006/relationships/hyperlink" Target="https://www.antares.cz/Produkty/Komponenty/MECHANISMY/LAS-lumbar-air-support" TargetMode="External"/><Relationship Id="rId1" Type="http://schemas.openxmlformats.org/officeDocument/2006/relationships/hyperlink" Target="https://www.antares.cz/Produkty/Komponenty/MECHANISMY/LAS-lumbar-air-support" TargetMode="External"/><Relationship Id="rId6" Type="http://schemas.openxmlformats.org/officeDocument/2006/relationships/hyperlink" Target="https://www.antares.cz/Produkty/StudioPlus/EWE/7900-EWE" TargetMode="External"/><Relationship Id="rId5" Type="http://schemas.openxmlformats.org/officeDocument/2006/relationships/hyperlink" Target="https://www.antares.cz/Produkty/StudioPlus/GALA/1580-GALA" TargetMode="External"/><Relationship Id="rId4" Type="http://schemas.openxmlformats.org/officeDocument/2006/relationships/hyperlink" Target="https://www.antares.cz/Produkty/StudioPlus/GALA/1580-GALA" TargetMode="External"/><Relationship Id="rId9"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8" Type="http://schemas.openxmlformats.org/officeDocument/2006/relationships/printerSettings" Target="../printerSettings/printerSettings16.bin"/><Relationship Id="rId3" Type="http://schemas.openxmlformats.org/officeDocument/2006/relationships/hyperlink" Target="https://www.antares.cz/Produkty/StudioPlus/GALA/1580-GALA-NET" TargetMode="External"/><Relationship Id="rId7" Type="http://schemas.openxmlformats.org/officeDocument/2006/relationships/hyperlink" Target="https://www.antares.cz/Produkty/Komponenty/MECHANISMY/LAS-lumbar-air-support" TargetMode="External"/><Relationship Id="rId2" Type="http://schemas.openxmlformats.org/officeDocument/2006/relationships/hyperlink" Target="https://www.antares.cz/Produkty/StudioPlus/ARMIN/1880-ARMIN" TargetMode="External"/><Relationship Id="rId1" Type="http://schemas.openxmlformats.org/officeDocument/2006/relationships/hyperlink" Target="https://www.antares.cz/Produkty/StudioPlus/ARMIN/1880-ARMIN" TargetMode="External"/><Relationship Id="rId6" Type="http://schemas.openxmlformats.org/officeDocument/2006/relationships/hyperlink" Target="https://www.antares.cz/Produkty/Komponenty/MECHANISMY/LAS-lumbar-air-support" TargetMode="External"/><Relationship Id="rId5" Type="http://schemas.openxmlformats.org/officeDocument/2006/relationships/hyperlink" Target="https://www.antares.cz/Produkty/Komponenty/MECHANISMY/2691-mechanismus-SYN-B-BALANCE" TargetMode="External"/><Relationship Id="rId4" Type="http://schemas.openxmlformats.org/officeDocument/2006/relationships/hyperlink" Target="https://www.antares.cz/Produkty/Komponenty/MECHANISMY/2691-mechanismus-SYN-B-BALANCE" TargetMode="External"/><Relationship Id="rId9"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3" Type="http://schemas.openxmlformats.org/officeDocument/2006/relationships/hyperlink" Target="https://www.antares.cz/Produkty/StudioPlus/AOKI/2160-PC-AOKI" TargetMode="External"/><Relationship Id="rId2" Type="http://schemas.openxmlformats.org/officeDocument/2006/relationships/hyperlink" Target="https://www.antares.cz/Produkty/StudioPlus/AOKI/2160-TC-AOKI-WOOD" TargetMode="External"/><Relationship Id="rId1" Type="http://schemas.openxmlformats.org/officeDocument/2006/relationships/hyperlink" Target="https://www.antares.cz/Produkty/StudioPlus/AOKI/2160-AOKI-SWISS" TargetMode="External"/><Relationship Id="rId6" Type="http://schemas.openxmlformats.org/officeDocument/2006/relationships/drawing" Target="../drawings/drawing17.xml"/><Relationship Id="rId5" Type="http://schemas.openxmlformats.org/officeDocument/2006/relationships/printerSettings" Target="../printerSettings/printerSettings17.bin"/><Relationship Id="rId4" Type="http://schemas.openxmlformats.org/officeDocument/2006/relationships/hyperlink" Target="https://www.antares.cz/Produkty/StudioPlus/AOKI/2160-TC-AOKI" TargetMode="External"/></Relationships>
</file>

<file path=xl/worksheets/_rels/sheet18.xml.rels><?xml version="1.0" encoding="UTF-8" standalone="yes"?>
<Relationships xmlns="http://schemas.openxmlformats.org/package/2006/relationships"><Relationship Id="rId3" Type="http://schemas.openxmlformats.org/officeDocument/2006/relationships/hyperlink" Target="https://www.antares.cz/Produkty/StudioPlus/AOKI/2160-S-TC-AOKI" TargetMode="External"/><Relationship Id="rId2" Type="http://schemas.openxmlformats.org/officeDocument/2006/relationships/hyperlink" Target="https://www.antares.cz/Produkty/StudioPlus/AOKI/2160-S-PC-AOKI" TargetMode="External"/><Relationship Id="rId1" Type="http://schemas.openxmlformats.org/officeDocument/2006/relationships/hyperlink" Target="https://www.antares.cz/Produkty/StudioPlus/AOKI/2160-TC-AOKI-STYLE" TargetMode="External"/><Relationship Id="rId6" Type="http://schemas.openxmlformats.org/officeDocument/2006/relationships/drawing" Target="../drawings/drawing18.xml"/><Relationship Id="rId5" Type="http://schemas.openxmlformats.org/officeDocument/2006/relationships/printerSettings" Target="../printerSettings/printerSettings18.bin"/><Relationship Id="rId4" Type="http://schemas.openxmlformats.org/officeDocument/2006/relationships/hyperlink" Target="https://www.antares.cz/Produkty/StudioPlus/AOKI/2160-PC-AOKI-STYLE" TargetMode="External"/></Relationships>
</file>

<file path=xl/worksheets/_rels/sheet19.xml.rels><?xml version="1.0" encoding="UTF-8" standalone="yes"?>
<Relationships xmlns="http://schemas.openxmlformats.org/package/2006/relationships"><Relationship Id="rId3" Type="http://schemas.openxmlformats.org/officeDocument/2006/relationships/hyperlink" Target="https://www.antares.cz/Produkty/StudioPlus/AOKI/2160-PC-AOKI-ALU" TargetMode="External"/><Relationship Id="rId2" Type="http://schemas.openxmlformats.org/officeDocument/2006/relationships/hyperlink" Target="https://www.antares.cz/Produkty/StudioPlus/AOKI/2160-SB-TC-AOKI" TargetMode="External"/><Relationship Id="rId1" Type="http://schemas.openxmlformats.org/officeDocument/2006/relationships/hyperlink" Target="https://www.antares.cz/Produkty/StudioPlus/AOKI/2160-SB-PC-AOKI" TargetMode="External"/><Relationship Id="rId6" Type="http://schemas.openxmlformats.org/officeDocument/2006/relationships/drawing" Target="../drawings/drawing19.xml"/><Relationship Id="rId5" Type="http://schemas.openxmlformats.org/officeDocument/2006/relationships/printerSettings" Target="../printerSettings/printerSettings19.bin"/><Relationship Id="rId4" Type="http://schemas.openxmlformats.org/officeDocument/2006/relationships/hyperlink" Target="https://www.antares.cz/Produkty/StudioPlus/AOKI/2160-TC-AOKI-ALU"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hyperlink" Target="https://www.antares.cz/Produkty/StudioPlus/ROCKY/2171-ROCKY-KOL" TargetMode="External"/><Relationship Id="rId2" Type="http://schemas.openxmlformats.org/officeDocument/2006/relationships/hyperlink" Target="https://www.antares.cz/Produkty/StudioPlus/ROCKY/2170-ROCKY-KOL" TargetMode="External"/><Relationship Id="rId1" Type="http://schemas.openxmlformats.org/officeDocument/2006/relationships/hyperlink" Target="https://www.antares.cz/Produkty/StudioPlus/ERGOSIT/ERGOSIT" TargetMode="External"/><Relationship Id="rId6" Type="http://schemas.openxmlformats.org/officeDocument/2006/relationships/drawing" Target="../drawings/drawing20.xml"/><Relationship Id="rId5" Type="http://schemas.openxmlformats.org/officeDocument/2006/relationships/printerSettings" Target="../printerSettings/printerSettings20.bin"/><Relationship Id="rId4" Type="http://schemas.openxmlformats.org/officeDocument/2006/relationships/hyperlink" Target="https://www.antares.cz/Produkty/StudioPlus/ROCKY/2170-ROCKY-NET-KOL" TargetMode="External"/></Relationships>
</file>

<file path=xl/worksheets/_rels/sheet21.xml.rels><?xml version="1.0" encoding="UTF-8" standalone="yes"?>
<Relationships xmlns="http://schemas.openxmlformats.org/package/2006/relationships"><Relationship Id="rId3" Type="http://schemas.openxmlformats.org/officeDocument/2006/relationships/hyperlink" Target="https://www.antares.cz/Produkty/StudioPlus/ROCKY/2170-ROCKY-NET" TargetMode="External"/><Relationship Id="rId2" Type="http://schemas.openxmlformats.org/officeDocument/2006/relationships/hyperlink" Target="https://www.antares.cz/Produkty/StudioPlus/ROCKY/2171-ROCKY-NET" TargetMode="External"/><Relationship Id="rId1" Type="http://schemas.openxmlformats.org/officeDocument/2006/relationships/hyperlink" Target="https://www.antares.cz/Produkty/StudioPlus/ROCKY/2171-ROCKY-NET-KOL" TargetMode="External"/><Relationship Id="rId6" Type="http://schemas.openxmlformats.org/officeDocument/2006/relationships/drawing" Target="../drawings/drawing21.xml"/><Relationship Id="rId5" Type="http://schemas.openxmlformats.org/officeDocument/2006/relationships/printerSettings" Target="../printerSettings/printerSettings21.bin"/><Relationship Id="rId4" Type="http://schemas.openxmlformats.org/officeDocument/2006/relationships/hyperlink" Target="https://www.antares.cz/Produkty/StudioPlus/ROCKY/2170-ROCKY" TargetMode="External"/></Relationships>
</file>

<file path=xl/worksheets/_rels/sheet22.xml.rels><?xml version="1.0" encoding="UTF-8" standalone="yes"?>
<Relationships xmlns="http://schemas.openxmlformats.org/package/2006/relationships"><Relationship Id="rId3" Type="http://schemas.openxmlformats.org/officeDocument/2006/relationships/hyperlink" Target="https://www.antares.cz/Produkty/StudioPlus/ROCKY/2170-S-C-NET-ROCKY" TargetMode="External"/><Relationship Id="rId7" Type="http://schemas.openxmlformats.org/officeDocument/2006/relationships/drawing" Target="../drawings/drawing22.xml"/><Relationship Id="rId2" Type="http://schemas.openxmlformats.org/officeDocument/2006/relationships/hyperlink" Target="https://www.antares.cz/Produkty/StudioPlus/ROCKY/2170-S-C-ROCKY" TargetMode="External"/><Relationship Id="rId1" Type="http://schemas.openxmlformats.org/officeDocument/2006/relationships/hyperlink" Target="https://www.antares.cz/Produkty/StudioPlus/ROCKY/2171-ROCKY" TargetMode="External"/><Relationship Id="rId6" Type="http://schemas.openxmlformats.org/officeDocument/2006/relationships/printerSettings" Target="../printerSettings/printerSettings22.bin"/><Relationship Id="rId5" Type="http://schemas.openxmlformats.org/officeDocument/2006/relationships/hyperlink" Target="https://www.antares.cz/Produkty/StudioPlus/ROCKY/2173-ROCKY" TargetMode="External"/><Relationship Id="rId4" Type="http://schemas.openxmlformats.org/officeDocument/2006/relationships/hyperlink" Target="https://www.antares.cz/Produkty/StudioPlus/ROCKY/2172-ROCKY" TargetMode="External"/></Relationships>
</file>

<file path=xl/worksheets/_rels/sheet23.xml.rels><?xml version="1.0" encoding="UTF-8" standalone="yes"?>
<Relationships xmlns="http://schemas.openxmlformats.org/package/2006/relationships"><Relationship Id="rId8" Type="http://schemas.openxmlformats.org/officeDocument/2006/relationships/drawing" Target="../drawings/drawing23.xml"/><Relationship Id="rId3" Type="http://schemas.openxmlformats.org/officeDocument/2006/relationships/hyperlink" Target="https://www.antares.cz/Produkty/StudioPlus/ROCKY/2175-ROCKY" TargetMode="External"/><Relationship Id="rId7" Type="http://schemas.openxmlformats.org/officeDocument/2006/relationships/printerSettings" Target="../printerSettings/printerSettings23.bin"/><Relationship Id="rId2" Type="http://schemas.openxmlformats.org/officeDocument/2006/relationships/hyperlink" Target="https://www.antares.cz/Produkty/StudioPlus/ROCKY/2174-ROCKY" TargetMode="External"/><Relationship Id="rId1" Type="http://schemas.openxmlformats.org/officeDocument/2006/relationships/hyperlink" Target="https://www.antares.cz/Produkty/StudioPlus/ROCKY/2173-ROCKY" TargetMode="External"/><Relationship Id="rId6" Type="http://schemas.openxmlformats.org/officeDocument/2006/relationships/hyperlink" Target="https://www.antares.cz/Produkty/StudioPlus/ROCKY/2175-ROCKY" TargetMode="External"/><Relationship Id="rId5" Type="http://schemas.openxmlformats.org/officeDocument/2006/relationships/hyperlink" Target="https://www.antares.cz/Produkty/StudioPlus/ROCKY/2174-ROCKY" TargetMode="External"/><Relationship Id="rId4" Type="http://schemas.openxmlformats.org/officeDocument/2006/relationships/hyperlink" Target="https://www.antares.cz/Produkty/StudioPlus/ROCKY/2172-ROCKY" TargetMode="External"/></Relationships>
</file>

<file path=xl/worksheets/_rels/sheet24.xml.rels><?xml version="1.0" encoding="UTF-8" standalone="yes"?>
<Relationships xmlns="http://schemas.openxmlformats.org/package/2006/relationships"><Relationship Id="rId3" Type="http://schemas.openxmlformats.org/officeDocument/2006/relationships/hyperlink" Target="https://www.antares.cz/Produkty/StudioPlus/RAVE/2200-RAVE-PT" TargetMode="External"/><Relationship Id="rId2" Type="http://schemas.openxmlformats.org/officeDocument/2006/relationships/hyperlink" Target="https://www.antares.cz/Produkty/StudioPlus/RAVE/2200-RAVE-T" TargetMode="External"/><Relationship Id="rId1" Type="http://schemas.openxmlformats.org/officeDocument/2006/relationships/hyperlink" Target="https://www.antares.cz/Produkty/StudioPlus/RAVE/2200-RAVE-P" TargetMode="External"/><Relationship Id="rId5" Type="http://schemas.openxmlformats.org/officeDocument/2006/relationships/drawing" Target="../drawings/drawing24.xml"/><Relationship Id="rId4"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hyperlink" Target="https://www.antares.cz/Produkty/StudioPlus/RAVE/2220-RAVE-P" TargetMode="External"/><Relationship Id="rId2" Type="http://schemas.openxmlformats.org/officeDocument/2006/relationships/hyperlink" Target="https://www.antares.cz/Produkty/StudioPlus/RAVE/2230-RAVE-P" TargetMode="External"/><Relationship Id="rId1" Type="http://schemas.openxmlformats.org/officeDocument/2006/relationships/hyperlink" Target="https://www.antares.cz/Produkty/StudioPlus/RAVE/2220-RAVE-T" TargetMode="External"/><Relationship Id="rId5" Type="http://schemas.openxmlformats.org/officeDocument/2006/relationships/drawing" Target="../drawings/drawing25.xml"/><Relationship Id="rId4"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antares.cz/Produkty/StudioPlus/RAVE/2240-RAVE-T" TargetMode="External"/><Relationship Id="rId2" Type="http://schemas.openxmlformats.org/officeDocument/2006/relationships/hyperlink" Target="https://www.antares.cz/Produkty/StudioPlus/RAVE/2230-RAVE-T" TargetMode="External"/><Relationship Id="rId1" Type="http://schemas.openxmlformats.org/officeDocument/2006/relationships/hyperlink" Target="https://www.antares.cz/Produkty/StudioPlus/RAVE/2240-RAVE-P" TargetMode="External"/><Relationship Id="rId5" Type="http://schemas.openxmlformats.org/officeDocument/2006/relationships/drawing" Target="../drawings/drawing26.xml"/><Relationship Id="rId4"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hyperlink" Target="https://www.antares.cz/Produkty/StudioPlus/COM/COM-B" TargetMode="External"/><Relationship Id="rId2" Type="http://schemas.openxmlformats.org/officeDocument/2006/relationships/hyperlink" Target="https://www.antares.cz/Produkty/StudioPlus/COM/COM" TargetMode="External"/><Relationship Id="rId1" Type="http://schemas.openxmlformats.org/officeDocument/2006/relationships/hyperlink" Target="https://www.antares.cz/Produkty/StudioPlus/ZOOM/ZOOM" TargetMode="External"/><Relationship Id="rId5" Type="http://schemas.openxmlformats.org/officeDocument/2006/relationships/drawing" Target="../drawings/drawing27.xml"/><Relationship Id="rId4"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hyperlink" Target="https://www.antares.cz/Produkty/StudioPlus/STRIKE/2130-S-PC-STRIKE" TargetMode="External"/><Relationship Id="rId7" Type="http://schemas.openxmlformats.org/officeDocument/2006/relationships/drawing" Target="../drawings/drawing28.xml"/><Relationship Id="rId2" Type="http://schemas.openxmlformats.org/officeDocument/2006/relationships/hyperlink" Target="https://www.antares.cz/Produkty/StudioPlus/STRIKE/2130-TC-STRIKE" TargetMode="External"/><Relationship Id="rId1" Type="http://schemas.openxmlformats.org/officeDocument/2006/relationships/hyperlink" Target="https://www.antares.cz/Produkty/StudioPlus/STRIKE/2130-PC-STRIKE" TargetMode="External"/><Relationship Id="rId6" Type="http://schemas.openxmlformats.org/officeDocument/2006/relationships/printerSettings" Target="../printerSettings/printerSettings28.bin"/><Relationship Id="rId5" Type="http://schemas.openxmlformats.org/officeDocument/2006/relationships/hyperlink" Target="https://www.antares.cz/Produkty/StudioPlus/STRIKE/2130-SB-PC-STRIKE" TargetMode="External"/><Relationship Id="rId4" Type="http://schemas.openxmlformats.org/officeDocument/2006/relationships/hyperlink" Target="https://www.antares.cz/Produkty/StudioPlus/STRIKE/2130-S-TC-STRIKE" TargetMode="External"/></Relationships>
</file>

<file path=xl/worksheets/_rels/sheet29.xml.rels><?xml version="1.0" encoding="UTF-8" standalone="yes"?>
<Relationships xmlns="http://schemas.openxmlformats.org/package/2006/relationships"><Relationship Id="rId3" Type="http://schemas.openxmlformats.org/officeDocument/2006/relationships/hyperlink" Target="https://www.antares.cz/Produkty/StudioPlus/STRIKE/2133-LAVICE-STRIKE" TargetMode="External"/><Relationship Id="rId2" Type="http://schemas.openxmlformats.org/officeDocument/2006/relationships/hyperlink" Target="https://www.antares.cz/Produkty/StudioPlus/STRIKE/2132-LAVICE-STRIKE" TargetMode="External"/><Relationship Id="rId1" Type="http://schemas.openxmlformats.org/officeDocument/2006/relationships/hyperlink" Target="https://www.antares.cz/Produkty/StudioPlus/STRIKE/2130-SB-TC-STRIKE" TargetMode="External"/><Relationship Id="rId5" Type="http://schemas.openxmlformats.org/officeDocument/2006/relationships/drawing" Target="../drawings/drawing29.xml"/><Relationship Id="rId4"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hyperlink" Target="https://www.antares.cz/Produkty/StudioPlus/ALEX/1920-ALEX-ALU" TargetMode="External"/><Relationship Id="rId2" Type="http://schemas.openxmlformats.org/officeDocument/2006/relationships/hyperlink" Target="https://www.antares.cz/Produkty/StudioPlus/ALEX/1920-S-ALEX" TargetMode="External"/><Relationship Id="rId1" Type="http://schemas.openxmlformats.org/officeDocument/2006/relationships/hyperlink" Target="https://www.antares.cz/Produkty/StudioPlus/ALEX/1920-ALEX" TargetMode="External"/><Relationship Id="rId5" Type="http://schemas.openxmlformats.org/officeDocument/2006/relationships/drawing" Target="../drawings/drawing30.xml"/><Relationship Id="rId4"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8" Type="http://schemas.openxmlformats.org/officeDocument/2006/relationships/drawing" Target="../drawings/drawing31.xml"/><Relationship Id="rId3" Type="http://schemas.openxmlformats.org/officeDocument/2006/relationships/hyperlink" Target="https://www.antares.cz/Produkty/StudioPlus/ELSI/ELSI-LC" TargetMode="External"/><Relationship Id="rId7" Type="http://schemas.openxmlformats.org/officeDocument/2006/relationships/printerSettings" Target="../printerSettings/printerSettings31.bin"/><Relationship Id="rId2" Type="http://schemas.openxmlformats.org/officeDocument/2006/relationships/hyperlink" Target="https://www.antares.cz/Produkty/StudioPlus/ELSI/ELSI-TC-SEAT-UPH" TargetMode="External"/><Relationship Id="rId1" Type="http://schemas.openxmlformats.org/officeDocument/2006/relationships/hyperlink" Target="https://www.antares.cz/Produkty/StudioPlus/ELSI/ELSI-TC-ALL-UPH" TargetMode="External"/><Relationship Id="rId6" Type="http://schemas.openxmlformats.org/officeDocument/2006/relationships/hyperlink" Target="https://www.antares.cz/Produkty/StudioPlus/ELSI/ELSI-LC-KOL" TargetMode="External"/><Relationship Id="rId5" Type="http://schemas.openxmlformats.org/officeDocument/2006/relationships/hyperlink" Target="https://www.antares.cz/Produkty/StudioPlus/ELSI/ELSI-LC-KOL" TargetMode="External"/><Relationship Id="rId4" Type="http://schemas.openxmlformats.org/officeDocument/2006/relationships/hyperlink" Target="https://www.antares.cz/Produkty/StudioPlus/ELSI/ELSI-LC" TargetMode="External"/></Relationships>
</file>

<file path=xl/worksheets/_rels/sheet32.xml.rels><?xml version="1.0" encoding="UTF-8" standalone="yes"?>
<Relationships xmlns="http://schemas.openxmlformats.org/package/2006/relationships"><Relationship Id="rId3" Type="http://schemas.openxmlformats.org/officeDocument/2006/relationships/hyperlink" Target="https://www.antares.cz/Produkty/StudioPlus/ISTRA" TargetMode="External"/><Relationship Id="rId2" Type="http://schemas.openxmlformats.org/officeDocument/2006/relationships/hyperlink" Target="https://www.antares.cz/Produkty/StudioPlus/AXIS/AXIS-el-vyskove-nastavitelny-stul" TargetMode="External"/><Relationship Id="rId1" Type="http://schemas.openxmlformats.org/officeDocument/2006/relationships/hyperlink" Target="https://www.antares.cz/Produkty/StudioPlus/ELSI/ELSI-L-102-Lavice" TargetMode="External"/><Relationship Id="rId6" Type="http://schemas.openxmlformats.org/officeDocument/2006/relationships/drawing" Target="../drawings/drawing32.xml"/><Relationship Id="rId5" Type="http://schemas.openxmlformats.org/officeDocument/2006/relationships/printerSettings" Target="../printerSettings/printerSettings32.bin"/><Relationship Id="rId4" Type="http://schemas.openxmlformats.org/officeDocument/2006/relationships/hyperlink" Target="https://www.antares.cz/Produkty/StudioPlus/SILENT/SILENT-el-vyskove-nastavitelny-stul" TargetMode="External"/></Relationships>
</file>

<file path=xl/worksheets/_rels/sheet33.xml.rels><?xml version="1.0" encoding="UTF-8" standalone="yes"?>
<Relationships xmlns="http://schemas.openxmlformats.org/package/2006/relationships"><Relationship Id="rId3" Type="http://schemas.openxmlformats.org/officeDocument/2006/relationships/hyperlink" Target="https://www.antares.cz/Produkty/HEAVY-DUTY-24-HR-intensive-use/MARKUS/MARKUS" TargetMode="External"/><Relationship Id="rId7" Type="http://schemas.openxmlformats.org/officeDocument/2006/relationships/drawing" Target="../drawings/drawing33.xml"/><Relationship Id="rId2" Type="http://schemas.openxmlformats.org/officeDocument/2006/relationships/hyperlink" Target="https://www.antares.cz/Produkty/HEAVY-DUTY-24-HR-intensive-use/1824-LEI/1824-LEI-24-7" TargetMode="External"/><Relationship Id="rId1" Type="http://schemas.openxmlformats.org/officeDocument/2006/relationships/hyperlink" Target="https://www.antares.cz/Produkty/HEAVY-DUTY-24-HR-intensive-use/1824-LEI-XXL/1824-LEI-XXL-24-7" TargetMode="External"/><Relationship Id="rId6" Type="http://schemas.openxmlformats.org/officeDocument/2006/relationships/printerSettings" Target="../printerSettings/printerSettings33.bin"/><Relationship Id="rId5" Type="http://schemas.openxmlformats.org/officeDocument/2006/relationships/hyperlink" Target="https://www.antares.cz/Produkty/HEAVY-DUTY-24-HR-intensive-use/TAMPA/TAMPA" TargetMode="External"/><Relationship Id="rId4" Type="http://schemas.openxmlformats.org/officeDocument/2006/relationships/hyperlink" Target="https://www.antares.cz/Produkty/HEAVY-DUTY-24-HR-intensive-use/BOSTON-24-7/BOSTON-24-7" TargetMode="External"/></Relationships>
</file>

<file path=xl/worksheets/_rels/sheet34.xml.rels><?xml version="1.0" encoding="UTF-8" standalone="yes"?>
<Relationships xmlns="http://schemas.openxmlformats.org/package/2006/relationships"><Relationship Id="rId3" Type="http://schemas.openxmlformats.org/officeDocument/2006/relationships/drawing" Target="../drawings/drawing34.xml"/><Relationship Id="rId2" Type="http://schemas.openxmlformats.org/officeDocument/2006/relationships/printerSettings" Target="../printerSettings/printerSettings34.bin"/><Relationship Id="rId1" Type="http://schemas.openxmlformats.org/officeDocument/2006/relationships/hyperlink" Target="https://www.antares.cz/Produkty/HEAVY-DUTY-24-HR-intensive-use/8100-VERTIKA-XXL/8100-VERTIKA-XXL" TargetMode="External"/></Relationships>
</file>

<file path=xl/worksheets/_rels/sheet35.xml.rels><?xml version="1.0" encoding="UTF-8" standalone="yes"?>
<Relationships xmlns="http://schemas.openxmlformats.org/package/2006/relationships"><Relationship Id="rId3" Type="http://schemas.openxmlformats.org/officeDocument/2006/relationships/hyperlink" Target="https://www.antares.cz/Produkty/Classic/SKILL/1750-SYN-SKILL" TargetMode="External"/><Relationship Id="rId2" Type="http://schemas.openxmlformats.org/officeDocument/2006/relationships/hyperlink" Target="https://www.antares.cz/Produkty/StudioPlus/ETONNANT/ETONNANT" TargetMode="External"/><Relationship Id="rId1" Type="http://schemas.openxmlformats.org/officeDocument/2006/relationships/hyperlink" Target="https://www.antares.cz/Produkty/Classic/NEXT-PDH/NEXT-PDH" TargetMode="External"/><Relationship Id="rId6" Type="http://schemas.openxmlformats.org/officeDocument/2006/relationships/drawing" Target="../drawings/drawing35.xml"/><Relationship Id="rId5" Type="http://schemas.openxmlformats.org/officeDocument/2006/relationships/printerSettings" Target="../printerSettings/printerSettings35.bin"/><Relationship Id="rId4" Type="http://schemas.openxmlformats.org/officeDocument/2006/relationships/hyperlink" Target="https://www.antares.cz/Produkty/Classic/SKILL/1750-SYN-SKILL" TargetMode="External"/></Relationships>
</file>

<file path=xl/worksheets/_rels/sheet36.xml.rels><?xml version="1.0" encoding="UTF-8" standalone="yes"?>
<Relationships xmlns="http://schemas.openxmlformats.org/package/2006/relationships"><Relationship Id="rId3" Type="http://schemas.openxmlformats.org/officeDocument/2006/relationships/hyperlink" Target="https://www.antares.cz/Produkty/Classic/SINKO/1680-SYN-K-SINKO" TargetMode="External"/><Relationship Id="rId7" Type="http://schemas.openxmlformats.org/officeDocument/2006/relationships/drawing" Target="../drawings/drawing36.xml"/><Relationship Id="rId2" Type="http://schemas.openxmlformats.org/officeDocument/2006/relationships/hyperlink" Target="https://www.antares.cz/Produkty/Classic/OKLAHOMA/OKLAHOMA-PDH" TargetMode="External"/><Relationship Id="rId1" Type="http://schemas.openxmlformats.org/officeDocument/2006/relationships/hyperlink" Target="https://www.antares.cz/Produkty/Classic/ABOVE" TargetMode="External"/><Relationship Id="rId6" Type="http://schemas.openxmlformats.org/officeDocument/2006/relationships/printerSettings" Target="../printerSettings/printerSettings36.bin"/><Relationship Id="rId5" Type="http://schemas.openxmlformats.org/officeDocument/2006/relationships/hyperlink" Target="https://www.antares.cz/Produkty/Classic/ATOMIC/ATOMIC" TargetMode="External"/><Relationship Id="rId4" Type="http://schemas.openxmlformats.org/officeDocument/2006/relationships/hyperlink" Target="https://www.antares.cz/Produkty/Classic/ESTER/ESTER" TargetMode="External"/></Relationships>
</file>

<file path=xl/worksheets/_rels/sheet37.xml.rels><?xml version="1.0" encoding="UTF-8" standalone="yes"?>
<Relationships xmlns="http://schemas.openxmlformats.org/package/2006/relationships"><Relationship Id="rId3" Type="http://schemas.openxmlformats.org/officeDocument/2006/relationships/hyperlink" Target="https://www.antares.cz/Produkty/Classic/TULLIO/1390-SYN-K-TULLIO" TargetMode="External"/><Relationship Id="rId2" Type="http://schemas.openxmlformats.org/officeDocument/2006/relationships/hyperlink" Target="https://www.antares.cz/Produkty/Classic/TULLIO/1390-SYN-SL-TULLIO" TargetMode="External"/><Relationship Id="rId1" Type="http://schemas.openxmlformats.org/officeDocument/2006/relationships/hyperlink" Target="https://www.antares.cz/Produkty/Classic/TULLIO/1390-SYN-SL-TULLIO" TargetMode="External"/><Relationship Id="rId6" Type="http://schemas.openxmlformats.org/officeDocument/2006/relationships/drawing" Target="../drawings/drawing37.xml"/><Relationship Id="rId5" Type="http://schemas.openxmlformats.org/officeDocument/2006/relationships/printerSettings" Target="../printerSettings/printerSettings37.bin"/><Relationship Id="rId4" Type="http://schemas.openxmlformats.org/officeDocument/2006/relationships/hyperlink" Target="https://www.antares.cz/Produkty/Classic/TULLIO/1390-SYN-K-TULLIO" TargetMode="External"/></Relationships>
</file>

<file path=xl/worksheets/_rels/sheet38.xml.rels><?xml version="1.0" encoding="UTF-8" standalone="yes"?>
<Relationships xmlns="http://schemas.openxmlformats.org/package/2006/relationships"><Relationship Id="rId3" Type="http://schemas.openxmlformats.org/officeDocument/2006/relationships/hyperlink" Target="https://www.antares.cz/Produkty/Classic/FLUTE/1380-ASYN-FLUTE" TargetMode="External"/><Relationship Id="rId2" Type="http://schemas.openxmlformats.org/officeDocument/2006/relationships/hyperlink" Target="https://www.antares.cz/Produkty/Classic/FLUTE/1380-SYN-FLUTE" TargetMode="External"/><Relationship Id="rId1" Type="http://schemas.openxmlformats.org/officeDocument/2006/relationships/hyperlink" Target="https://www.antares.cz/Produkty/Classic/FLUTE/1380-SYN-FLUTE" TargetMode="External"/><Relationship Id="rId6" Type="http://schemas.openxmlformats.org/officeDocument/2006/relationships/drawing" Target="../drawings/drawing38.xml"/><Relationship Id="rId5" Type="http://schemas.openxmlformats.org/officeDocument/2006/relationships/printerSettings" Target="../printerSettings/printerSettings38.bin"/><Relationship Id="rId4" Type="http://schemas.openxmlformats.org/officeDocument/2006/relationships/hyperlink" Target="https://www.antares.cz/Produkty/Classic/NOVELLO/NOVELLO" TargetMode="External"/></Relationships>
</file>

<file path=xl/worksheets/_rels/sheet39.xml.rels><?xml version="1.0" encoding="UTF-8" standalone="yes"?>
<Relationships xmlns="http://schemas.openxmlformats.org/package/2006/relationships"><Relationship Id="rId3" Type="http://schemas.openxmlformats.org/officeDocument/2006/relationships/hyperlink" Target="https://www.antares.cz/Produkty/Classic/1140-ASYN" TargetMode="External"/><Relationship Id="rId2" Type="http://schemas.openxmlformats.org/officeDocument/2006/relationships/hyperlink" Target="https://www.antares.cz/Produkty/Classic/1540-ASYN" TargetMode="External"/><Relationship Id="rId1" Type="http://schemas.openxmlformats.org/officeDocument/2006/relationships/hyperlink" Target="https://www.antares.cz/Produkty/Classic/1540-ASYN" TargetMode="External"/><Relationship Id="rId6" Type="http://schemas.openxmlformats.org/officeDocument/2006/relationships/drawing" Target="../drawings/drawing39.xml"/><Relationship Id="rId5" Type="http://schemas.openxmlformats.org/officeDocument/2006/relationships/printerSettings" Target="../printerSettings/printerSettings39.bin"/><Relationship Id="rId4" Type="http://schemas.openxmlformats.org/officeDocument/2006/relationships/hyperlink" Target="https://www.antares.cz/Produkty/Classic/1140-ASYN" TargetMode="External"/></Relationships>
</file>

<file path=xl/worksheets/_rels/sheet4.xml.rels><?xml version="1.0" encoding="UTF-8" standalone="yes"?>
<Relationships xmlns="http://schemas.openxmlformats.org/package/2006/relationships"><Relationship Id="rId3" Type="http://schemas.openxmlformats.org/officeDocument/2006/relationships/hyperlink" Target="https://www.antares.cz/Produkty/StudioPlus/ECLIPSE/ECLIPSE-HIGH" TargetMode="External"/><Relationship Id="rId7" Type="http://schemas.openxmlformats.org/officeDocument/2006/relationships/drawing" Target="../drawings/drawing4.xml"/><Relationship Id="rId2" Type="http://schemas.openxmlformats.org/officeDocument/2006/relationships/hyperlink" Target="https://www.antares.cz/Produkty/StudioPlus/ECLIPSE/ECLIPSE-MAXI" TargetMode="External"/><Relationship Id="rId1" Type="http://schemas.openxmlformats.org/officeDocument/2006/relationships/hyperlink" Target="https://www.antares.cz/Produkty/StudioPlus/ECLIPSE/ECLIPSE-MAXI" TargetMode="External"/><Relationship Id="rId6" Type="http://schemas.openxmlformats.org/officeDocument/2006/relationships/printerSettings" Target="../printerSettings/printerSettings4.bin"/><Relationship Id="rId5" Type="http://schemas.openxmlformats.org/officeDocument/2006/relationships/hyperlink" Target="https://www.antares.cz/Produkty/StudioPlus/ECLIPSE/ECLIPSE-NET" TargetMode="External"/><Relationship Id="rId4" Type="http://schemas.openxmlformats.org/officeDocument/2006/relationships/hyperlink" Target="https://www.antares.cz/Produkty/StudioPlus/ECLIPSE/ECLIPSE-NET" TargetMode="External"/></Relationships>
</file>

<file path=xl/worksheets/_rels/sheet40.xml.rels><?xml version="1.0" encoding="UTF-8" standalone="yes"?>
<Relationships xmlns="http://schemas.openxmlformats.org/package/2006/relationships"><Relationship Id="rId3" Type="http://schemas.openxmlformats.org/officeDocument/2006/relationships/hyperlink" Target="https://www.antares.cz/Produkty/Classic/PANTHER" TargetMode="External"/><Relationship Id="rId2" Type="http://schemas.openxmlformats.org/officeDocument/2006/relationships/hyperlink" Target="https://www.antares.cz/Produkty/Classic/ATHEA/1640-ASYN-C-ATHEA" TargetMode="External"/><Relationship Id="rId1" Type="http://schemas.openxmlformats.org/officeDocument/2006/relationships/hyperlink" Target="https://www.antares.cz/Produkty/Classic/ATHEA/1640-ASYN-ATHEA" TargetMode="External"/><Relationship Id="rId6" Type="http://schemas.openxmlformats.org/officeDocument/2006/relationships/drawing" Target="../drawings/drawing40.xml"/><Relationship Id="rId5" Type="http://schemas.openxmlformats.org/officeDocument/2006/relationships/printerSettings" Target="../printerSettings/printerSettings40.bin"/><Relationship Id="rId4" Type="http://schemas.openxmlformats.org/officeDocument/2006/relationships/hyperlink" Target="https://www.antares.cz/Produkty/Classic/PANTHER/PANTHER-ASYN" TargetMode="External"/></Relationships>
</file>

<file path=xl/worksheets/_rels/sheet41.xml.rels><?xml version="1.0" encoding="UTF-8" standalone="yes"?>
<Relationships xmlns="http://schemas.openxmlformats.org/package/2006/relationships"><Relationship Id="rId3" Type="http://schemas.openxmlformats.org/officeDocument/2006/relationships/hyperlink" Target="https://www.antares.cz/Produkty/Classic/DELFO/DELFO" TargetMode="External"/><Relationship Id="rId7" Type="http://schemas.openxmlformats.org/officeDocument/2006/relationships/drawing" Target="../drawings/drawing41.xml"/><Relationship Id="rId2" Type="http://schemas.openxmlformats.org/officeDocument/2006/relationships/hyperlink" Target="https://www.antares.cz/Produkty/Classic/1080-MEK" TargetMode="External"/><Relationship Id="rId1" Type="http://schemas.openxmlformats.org/officeDocument/2006/relationships/hyperlink" Target="https://www.antares.cz/Produkty/Classic/PANTHER/PANTHER-(MEK)" TargetMode="External"/><Relationship Id="rId6" Type="http://schemas.openxmlformats.org/officeDocument/2006/relationships/printerSettings" Target="../printerSettings/printerSettings41.bin"/><Relationship Id="rId5" Type="http://schemas.openxmlformats.org/officeDocument/2006/relationships/hyperlink" Target="https://www.antares.cz/Produkty/Classic/NEVADA/NEVADA-LARGE" TargetMode="External"/><Relationship Id="rId4" Type="http://schemas.openxmlformats.org/officeDocument/2006/relationships/hyperlink" Target="https://www.antares.cz/Produkty/Classic/FARO/FARO" TargetMode="External"/></Relationships>
</file>

<file path=xl/worksheets/_rels/sheet42.xml.rels><?xml version="1.0" encoding="UTF-8" standalone="yes"?>
<Relationships xmlns="http://schemas.openxmlformats.org/package/2006/relationships"><Relationship Id="rId8" Type="http://schemas.openxmlformats.org/officeDocument/2006/relationships/drawing" Target="../drawings/drawing42.xml"/><Relationship Id="rId3" Type="http://schemas.openxmlformats.org/officeDocument/2006/relationships/hyperlink" Target="https://www.antares.cz/Produkty/Classic/MAGIX/2180-S-MAGIX-NET" TargetMode="External"/><Relationship Id="rId7" Type="http://schemas.openxmlformats.org/officeDocument/2006/relationships/printerSettings" Target="../printerSettings/printerSettings42.bin"/><Relationship Id="rId2" Type="http://schemas.openxmlformats.org/officeDocument/2006/relationships/hyperlink" Target="https://www.antares.cz/Produkty/Classic/TAURUS/TAURUS-T" TargetMode="External"/><Relationship Id="rId1" Type="http://schemas.openxmlformats.org/officeDocument/2006/relationships/hyperlink" Target="https://www.antares.cz/Produkty/Classic/SPIDER" TargetMode="External"/><Relationship Id="rId6" Type="http://schemas.openxmlformats.org/officeDocument/2006/relationships/hyperlink" Target="https://www.antares.cz/Produkty/Classic/TAURUS/TAURUS-T" TargetMode="External"/><Relationship Id="rId5" Type="http://schemas.openxmlformats.org/officeDocument/2006/relationships/hyperlink" Target="https://www.antares.cz/Produkty/Classic/MAGIX/2180-S-MAGIX-HIGH" TargetMode="External"/><Relationship Id="rId4" Type="http://schemas.openxmlformats.org/officeDocument/2006/relationships/hyperlink" Target="https://www.antares.cz/Produkty/Classic/MAGIX/2180-S-MAGIX-HIGH" TargetMode="External"/></Relationships>
</file>

<file path=xl/worksheets/_rels/sheet43.xml.rels><?xml version="1.0" encoding="UTF-8" standalone="yes"?>
<Relationships xmlns="http://schemas.openxmlformats.org/package/2006/relationships"><Relationship Id="rId8" Type="http://schemas.openxmlformats.org/officeDocument/2006/relationships/drawing" Target="../drawings/drawing43.xml"/><Relationship Id="rId3" Type="http://schemas.openxmlformats.org/officeDocument/2006/relationships/hyperlink" Target="https://www.antares.cz/Produkty/Classic/TAURUS/TAURUS-P-ISO" TargetMode="External"/><Relationship Id="rId7" Type="http://schemas.openxmlformats.org/officeDocument/2006/relationships/printerSettings" Target="../printerSettings/printerSettings43.bin"/><Relationship Id="rId2" Type="http://schemas.openxmlformats.org/officeDocument/2006/relationships/hyperlink" Target="https://www.antares.cz/Produkty/Classic/TAURUS/TAURUS-P-LAYER" TargetMode="External"/><Relationship Id="rId1" Type="http://schemas.openxmlformats.org/officeDocument/2006/relationships/hyperlink" Target="https://www.antares.cz/Produkty/Classic/TAURUS/TAURUS-P-LAYER" TargetMode="External"/><Relationship Id="rId6" Type="http://schemas.openxmlformats.org/officeDocument/2006/relationships/hyperlink" Target="https://www.antares.cz/Produkty/Classic/TAURUS/TAURUS-T-NET" TargetMode="External"/><Relationship Id="rId5" Type="http://schemas.openxmlformats.org/officeDocument/2006/relationships/hyperlink" Target="https://www.antares.cz/Produkty/Classic/TAURUS/TAURUS-T-NET" TargetMode="External"/><Relationship Id="rId4" Type="http://schemas.openxmlformats.org/officeDocument/2006/relationships/hyperlink" Target="https://www.antares.cz/Produkty/Classic/TAURUS/TAURUS-P-ISO" TargetMode="External"/></Relationships>
</file>

<file path=xl/worksheets/_rels/sheet44.xml.rels><?xml version="1.0" encoding="UTF-8" standalone="yes"?>
<Relationships xmlns="http://schemas.openxmlformats.org/package/2006/relationships"><Relationship Id="rId3" Type="http://schemas.openxmlformats.org/officeDocument/2006/relationships/hyperlink" Target="https://www.antares.cz/Produkty/Classic/1120/1123-Lavice" TargetMode="External"/><Relationship Id="rId2" Type="http://schemas.openxmlformats.org/officeDocument/2006/relationships/hyperlink" Target="https://www.antares.cz/Produkty/Classic/1120/1122-Lavice" TargetMode="External"/><Relationship Id="rId1" Type="http://schemas.openxmlformats.org/officeDocument/2006/relationships/hyperlink" Target="https://www.antares.cz/Produkty/Classic/1120/1120-L-Konferencni-zidle" TargetMode="External"/><Relationship Id="rId6" Type="http://schemas.openxmlformats.org/officeDocument/2006/relationships/drawing" Target="../drawings/drawing44.xml"/><Relationship Id="rId5" Type="http://schemas.openxmlformats.org/officeDocument/2006/relationships/printerSettings" Target="../printerSettings/printerSettings44.bin"/><Relationship Id="rId4" Type="http://schemas.openxmlformats.org/officeDocument/2006/relationships/hyperlink" Target="https://www.antares.cz/Produkty/Classic/1120/1123-Lavice" TargetMode="External"/></Relationships>
</file>

<file path=xl/worksheets/_rels/sheet45.xml.rels><?xml version="1.0" encoding="UTF-8" standalone="yes"?>
<Relationships xmlns="http://schemas.openxmlformats.org/package/2006/relationships"><Relationship Id="rId3" Type="http://schemas.openxmlformats.org/officeDocument/2006/relationships/hyperlink" Target="https://www.antares.cz/Produkty/Classic/1120/1122-Lavice" TargetMode="External"/><Relationship Id="rId7" Type="http://schemas.openxmlformats.org/officeDocument/2006/relationships/drawing" Target="../drawings/drawing45.xml"/><Relationship Id="rId2" Type="http://schemas.openxmlformats.org/officeDocument/2006/relationships/hyperlink" Target="https://www.antares.cz/Produkty/Classic/1120/1125-Lavice" TargetMode="External"/><Relationship Id="rId1" Type="http://schemas.openxmlformats.org/officeDocument/2006/relationships/hyperlink" Target="https://www.antares.cz/Produkty/Classic/1120/1125-Lavice" TargetMode="External"/><Relationship Id="rId6" Type="http://schemas.openxmlformats.org/officeDocument/2006/relationships/printerSettings" Target="../printerSettings/printerSettings45.bin"/><Relationship Id="rId5" Type="http://schemas.openxmlformats.org/officeDocument/2006/relationships/hyperlink" Target="https://www.antares.cz/Produkty/Classic/1120/1122-Lavice" TargetMode="External"/><Relationship Id="rId4" Type="http://schemas.openxmlformats.org/officeDocument/2006/relationships/hyperlink" Target="https://www.antares.cz/Produkty/Classic/1120/1122-Lavice" TargetMode="External"/></Relationships>
</file>

<file path=xl/worksheets/_rels/sheet46.xml.rels><?xml version="1.0" encoding="UTF-8" standalone="yes"?>
<Relationships xmlns="http://schemas.openxmlformats.org/package/2006/relationships"><Relationship Id="rId3" Type="http://schemas.openxmlformats.org/officeDocument/2006/relationships/hyperlink" Target="https://www.antares.cz/Produkty/Antistatic-(ESD)/1290-PU-ASYN-C-antistatic-(ESD)-PLUS" TargetMode="External"/><Relationship Id="rId2" Type="http://schemas.openxmlformats.org/officeDocument/2006/relationships/hyperlink" Target="https://www.antares.cz/Produkty/Antistatic-(ESD)/1380-SYN-FLUTE-ALU-antistatic-(ESD)-PLUS" TargetMode="External"/><Relationship Id="rId1" Type="http://schemas.openxmlformats.org/officeDocument/2006/relationships/hyperlink" Target="https://www.antares.cz/Produkty/Antistatic-(ESD)/1290-TABURET-C-antistatic-(ESD)-PLUS" TargetMode="External"/><Relationship Id="rId5" Type="http://schemas.openxmlformats.org/officeDocument/2006/relationships/drawing" Target="../drawings/drawing46.xml"/><Relationship Id="rId4"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3" Type="http://schemas.openxmlformats.org/officeDocument/2006/relationships/hyperlink" Target="https://www.antares.cz/Produkty/Antistatic-(ESD)/PANTHER-ASYN-C-antistatic-(ESD)-STANDARD/PANTHER-ASYN-C-antistatic-(ESD)-STANDARD" TargetMode="External"/><Relationship Id="rId2" Type="http://schemas.openxmlformats.org/officeDocument/2006/relationships/hyperlink" Target="https://www.antares.cz/Produkty/Antistatic-(ESD)/1040-MEK-ERGO-C-antistatic-(ESD)-STANDARD/1040-MEK-ERGO-C-antistatic-(ESD)-STANDARD" TargetMode="External"/><Relationship Id="rId1" Type="http://schemas.openxmlformats.org/officeDocument/2006/relationships/hyperlink" Target="https://www.antares.cz/Produkty/Antistatic-(ESD)/1380-SYN-FLUTE-C-antistatic-(ESD)-STANDARD/1380-SYN-FLUTE-C-antistatic-(ESD)-STANDARD" TargetMode="External"/><Relationship Id="rId6" Type="http://schemas.openxmlformats.org/officeDocument/2006/relationships/drawing" Target="../drawings/drawing47.xml"/><Relationship Id="rId5" Type="http://schemas.openxmlformats.org/officeDocument/2006/relationships/printerSettings" Target="../printerSettings/printerSettings47.bin"/><Relationship Id="rId4" Type="http://schemas.openxmlformats.org/officeDocument/2006/relationships/hyperlink" Target="https://www.antares.cz/Produkty/Antistatic-(ESD)/1870-SYN-MOTION-ALU-antistatic-(ESD)-STANDARD" TargetMode="External"/></Relationships>
</file>

<file path=xl/worksheets/_rels/sheet48.xml.rels><?xml version="1.0" encoding="UTF-8" standalone="yes"?>
<Relationships xmlns="http://schemas.openxmlformats.org/package/2006/relationships"><Relationship Id="rId3" Type="http://schemas.openxmlformats.org/officeDocument/2006/relationships/hyperlink" Target="https://www.antares.cz/Produkty/Workshop/ALLOY" TargetMode="External"/><Relationship Id="rId2" Type="http://schemas.openxmlformats.org/officeDocument/2006/relationships/hyperlink" Target="https://www.antares.cz/Produkty/Workshop/ALLOY" TargetMode="External"/><Relationship Id="rId1" Type="http://schemas.openxmlformats.org/officeDocument/2006/relationships/hyperlink" Target="https://www.antares.cz/Produkty/Workshop/SALLY" TargetMode="External"/><Relationship Id="rId5" Type="http://schemas.openxmlformats.org/officeDocument/2006/relationships/drawing" Target="../drawings/drawing48.xml"/><Relationship Id="rId4"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3" Type="http://schemas.openxmlformats.org/officeDocument/2006/relationships/hyperlink" Target="https://www.antares.cz/Produkty/Workshop/1290-PU-MEK" TargetMode="External"/><Relationship Id="rId7" Type="http://schemas.openxmlformats.org/officeDocument/2006/relationships/drawing" Target="../drawings/drawing49.xml"/><Relationship Id="rId2" Type="http://schemas.openxmlformats.org/officeDocument/2006/relationships/hyperlink" Target="https://www.antares.cz/Produkty/Workshop/1290-PU-ASYN/1290-PU-ASYN-Dilenske-a-laboratorni-zidle" TargetMode="External"/><Relationship Id="rId1" Type="http://schemas.openxmlformats.org/officeDocument/2006/relationships/hyperlink" Target="https://www.antares.cz/Produkty/Workshop/1290-PU-SYN/1290-PU-SYN" TargetMode="External"/><Relationship Id="rId6" Type="http://schemas.openxmlformats.org/officeDocument/2006/relationships/printerSettings" Target="../printerSettings/printerSettings49.bin"/><Relationship Id="rId5" Type="http://schemas.openxmlformats.org/officeDocument/2006/relationships/hyperlink" Target="https://www.antares.cz/Produkty/Workshop/1290-PU-NOR" TargetMode="External"/><Relationship Id="rId4" Type="http://schemas.openxmlformats.org/officeDocument/2006/relationships/hyperlink" Target="https://www.antares.cz/Produkty/Workshop/1040-ERGO-POKLADNI-ZIDLE" TargetMode="External"/></Relationships>
</file>

<file path=xl/worksheets/_rels/sheet5.xml.rels><?xml version="1.0" encoding="UTF-8" standalone="yes"?>
<Relationships xmlns="http://schemas.openxmlformats.org/package/2006/relationships"><Relationship Id="rId3" Type="http://schemas.openxmlformats.org/officeDocument/2006/relationships/hyperlink" Target="https://www.antares.cz/Produkty/Classic/NEW-PURE/1690-SYN-SL-NEW-PURE" TargetMode="External"/><Relationship Id="rId7" Type="http://schemas.openxmlformats.org/officeDocument/2006/relationships/drawing" Target="../drawings/drawing5.xml"/><Relationship Id="rId2" Type="http://schemas.openxmlformats.org/officeDocument/2006/relationships/hyperlink" Target="https://www.antares.cz/Produkty/Classic/NEW-PURE/1690-SYN-SL-NEW-PURE" TargetMode="External"/><Relationship Id="rId1" Type="http://schemas.openxmlformats.org/officeDocument/2006/relationships/hyperlink" Target="https://www.antares.cz/Produkty/StudioPlus/ROSSA/ROSSA" TargetMode="External"/><Relationship Id="rId6" Type="http://schemas.openxmlformats.org/officeDocument/2006/relationships/printerSettings" Target="../printerSettings/printerSettings5.bin"/><Relationship Id="rId5" Type="http://schemas.openxmlformats.org/officeDocument/2006/relationships/hyperlink" Target="https://www.antares.cz/Produkty/StudioPlus/RUBEN/RUBEN-ALL-MESH" TargetMode="External"/><Relationship Id="rId4" Type="http://schemas.openxmlformats.org/officeDocument/2006/relationships/hyperlink" Target="https://www.antares.cz/Produkty/StudioPlus/RUBEN/RUBEN" TargetMode="External"/></Relationships>
</file>

<file path=xl/worksheets/_rels/sheet50.xml.rels><?xml version="1.0" encoding="UTF-8" standalone="yes"?>
<Relationships xmlns="http://schemas.openxmlformats.org/package/2006/relationships"><Relationship Id="rId3" Type="http://schemas.openxmlformats.org/officeDocument/2006/relationships/hyperlink" Target="https://www.antares.cz/Produkty/Workshop/1290-PU-TABURET" TargetMode="External"/><Relationship Id="rId2" Type="http://schemas.openxmlformats.org/officeDocument/2006/relationships/hyperlink" Target="https://www.antares.cz/Produkty/Workshop/1290-L-NOR" TargetMode="External"/><Relationship Id="rId1" Type="http://schemas.openxmlformats.org/officeDocument/2006/relationships/hyperlink" Target="https://www.antares.cz/Produkty/Workshop/1290-L-MEK/1290-L-MEK-Dilenske-a-laboratorni-zidle" TargetMode="External"/><Relationship Id="rId6" Type="http://schemas.openxmlformats.org/officeDocument/2006/relationships/drawing" Target="../drawings/drawing50.xml"/><Relationship Id="rId5" Type="http://schemas.openxmlformats.org/officeDocument/2006/relationships/printerSettings" Target="../printerSettings/printerSettings50.bin"/><Relationship Id="rId4" Type="http://schemas.openxmlformats.org/officeDocument/2006/relationships/hyperlink" Target="https://www.antares.cz/Produkty/Workshop/1290-TABURET" TargetMode="External"/></Relationships>
</file>

<file path=xl/worksheets/_rels/sheet51.xml.rels><?xml version="1.0" encoding="UTF-8" standalone="yes"?>
<Relationships xmlns="http://schemas.openxmlformats.org/package/2006/relationships"><Relationship Id="rId3" Type="http://schemas.openxmlformats.org/officeDocument/2006/relationships/hyperlink" Target="https://www.antares.cz/Produkty/Workshop/1290-T-SELLA" TargetMode="External"/><Relationship Id="rId2" Type="http://schemas.openxmlformats.org/officeDocument/2006/relationships/hyperlink" Target="https://www.antares.cz/Produkty/Workshop/1290-PU-SELLA" TargetMode="External"/><Relationship Id="rId1" Type="http://schemas.openxmlformats.org/officeDocument/2006/relationships/hyperlink" Target="https://www.antares.cz/Produkty/Workshop/1290-TABURET-C" TargetMode="External"/><Relationship Id="rId6" Type="http://schemas.openxmlformats.org/officeDocument/2006/relationships/drawing" Target="../drawings/drawing51.xml"/><Relationship Id="rId5" Type="http://schemas.openxmlformats.org/officeDocument/2006/relationships/printerSettings" Target="../printerSettings/printerSettings51.bin"/><Relationship Id="rId4" Type="http://schemas.openxmlformats.org/officeDocument/2006/relationships/hyperlink" Target="https://www.antares.cz/Produkty/Workshop/1290-PU-TABURET-WORK-B/1290-PU-TABURET-WORK-B" TargetMode="External"/></Relationships>
</file>

<file path=xl/worksheets/_rels/sheet52.xml.rels><?xml version="1.0" encoding="UTF-8" standalone="yes"?>
<Relationships xmlns="http://schemas.openxmlformats.org/package/2006/relationships"><Relationship Id="rId3" Type="http://schemas.openxmlformats.org/officeDocument/2006/relationships/hyperlink" Target="https://www.antares.cz/Produkty/El-Sakc/NAHRADNI-NAPLN" TargetMode="External"/><Relationship Id="rId2" Type="http://schemas.openxmlformats.org/officeDocument/2006/relationships/hyperlink" Target="https://www.antares.cz/Produkty/Prislusenstvi/VESAKY/SPACE" TargetMode="External"/><Relationship Id="rId1" Type="http://schemas.openxmlformats.org/officeDocument/2006/relationships/hyperlink" Target="https://www.antares.cz/Produkty/Prislusenstvi/VESAKY/ELIX" TargetMode="External"/><Relationship Id="rId5" Type="http://schemas.openxmlformats.org/officeDocument/2006/relationships/drawing" Target="../drawings/drawing52.xml"/><Relationship Id="rId4"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3" Type="http://schemas.openxmlformats.org/officeDocument/2006/relationships/hyperlink" Target="https://www.antares.cz/Produkty/Prislusenstvi/EXTEND-v-n" TargetMode="External"/><Relationship Id="rId2" Type="http://schemas.openxmlformats.org/officeDocument/2006/relationships/hyperlink" Target="https://www.antares.cz/Produkty/Prislusenstvi/EXTEND" TargetMode="External"/><Relationship Id="rId1" Type="http://schemas.openxmlformats.org/officeDocument/2006/relationships/hyperlink" Target="https://www.antares.cz/Produkty/Prislusenstvi/EXTEND-v-n" TargetMode="External"/><Relationship Id="rId5" Type="http://schemas.openxmlformats.org/officeDocument/2006/relationships/drawing" Target="../drawings/drawing53.xml"/><Relationship Id="rId4"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8" Type="http://schemas.openxmlformats.org/officeDocument/2006/relationships/hyperlink" Target="https://www.antares.cz/Produkty/Prislusenstvi/AR-09" TargetMode="External"/><Relationship Id="rId3" Type="http://schemas.openxmlformats.org/officeDocument/2006/relationships/hyperlink" Target="https://www.antares.cz/Produkty/Prislusenstvi/AR-08" TargetMode="External"/><Relationship Id="rId7" Type="http://schemas.openxmlformats.org/officeDocument/2006/relationships/hyperlink" Target="https://www.antares.cz/Produkty/Prislusenstvi/AR-09" TargetMode="External"/><Relationship Id="rId2" Type="http://schemas.openxmlformats.org/officeDocument/2006/relationships/hyperlink" Target="https://www.antares.cz/Produkty/Prislusenstvi/AR-08-D/AR-08-3D-Prislusenstvi" TargetMode="External"/><Relationship Id="rId1" Type="http://schemas.openxmlformats.org/officeDocument/2006/relationships/hyperlink" Target="https://www.antares.cz/Produkty/Prislusenstvi/AR-08" TargetMode="External"/><Relationship Id="rId6" Type="http://schemas.openxmlformats.org/officeDocument/2006/relationships/hyperlink" Target="https://www.antares.cz/Produkty/Prislusenstvi/AR-12/AR-12-Prislusenstvi" TargetMode="External"/><Relationship Id="rId5" Type="http://schemas.openxmlformats.org/officeDocument/2006/relationships/hyperlink" Target="https://www.antares.cz/Produkty/Prislusenstvi/AR-11/AR-11-Prislusenstvi" TargetMode="External"/><Relationship Id="rId10" Type="http://schemas.openxmlformats.org/officeDocument/2006/relationships/drawing" Target="../drawings/drawing54.xml"/><Relationship Id="rId4" Type="http://schemas.openxmlformats.org/officeDocument/2006/relationships/hyperlink" Target="https://www.antares.cz/Produkty/Prislusenstvi/AR-08-D/AR-08-3D-Prislusenstvi" TargetMode="External"/><Relationship Id="rId9"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3" Type="http://schemas.openxmlformats.org/officeDocument/2006/relationships/hyperlink" Target="https://www.antares.cz/Produkty/Prislusenstvi/AR-40" TargetMode="External"/><Relationship Id="rId7" Type="http://schemas.openxmlformats.org/officeDocument/2006/relationships/drawing" Target="../drawings/drawing55.xml"/><Relationship Id="rId2" Type="http://schemas.openxmlformats.org/officeDocument/2006/relationships/hyperlink" Target="https://www.antares.cz/Produkty/Prislusenstvi/BR-15" TargetMode="External"/><Relationship Id="rId1" Type="http://schemas.openxmlformats.org/officeDocument/2006/relationships/hyperlink" Target="https://www.antares.cz/Produkty/Prislusenstvi/BR-05" TargetMode="External"/><Relationship Id="rId6" Type="http://schemas.openxmlformats.org/officeDocument/2006/relationships/printerSettings" Target="../printerSettings/printerSettings55.bin"/><Relationship Id="rId5" Type="http://schemas.openxmlformats.org/officeDocument/2006/relationships/hyperlink" Target="https://www.antares.cz/Produkty/Prislusenstvi/BR-06" TargetMode="External"/><Relationship Id="rId4" Type="http://schemas.openxmlformats.org/officeDocument/2006/relationships/hyperlink" Target="https://www.antares.cz/Produkty/Prislusenstvi/BR-16" TargetMode="External"/></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8" Type="http://schemas.openxmlformats.org/officeDocument/2006/relationships/printerSettings" Target="../printerSettings/printerSettings57.bin"/><Relationship Id="rId3" Type="http://schemas.openxmlformats.org/officeDocument/2006/relationships/hyperlink" Target="https://www.antares.cz/Produkty/Komponenty/PLYNOVE-PISTY/1245-plynovy-pist" TargetMode="External"/><Relationship Id="rId7" Type="http://schemas.openxmlformats.org/officeDocument/2006/relationships/hyperlink" Target="https://www.antares.cz/Produkty/Komponenty/PLYNOVE-PISTY/1243-plynovy-pist" TargetMode="External"/><Relationship Id="rId2" Type="http://schemas.openxmlformats.org/officeDocument/2006/relationships/hyperlink" Target="https://www.antares.cz/Produkty/Komponenty/PLYNOVE-PISTY/1241-plynovy-pist" TargetMode="External"/><Relationship Id="rId1" Type="http://schemas.openxmlformats.org/officeDocument/2006/relationships/hyperlink" Target="https://www.antares.cz/Produkty/Komponenty/PLYNOVE-PISTY/1221-plynovy-pist" TargetMode="External"/><Relationship Id="rId6" Type="http://schemas.openxmlformats.org/officeDocument/2006/relationships/hyperlink" Target="https://www.antares.cz/Produkty/Komponenty/PLYNOVE-PISTY/1237-plynovy-pist" TargetMode="External"/><Relationship Id="rId5" Type="http://schemas.openxmlformats.org/officeDocument/2006/relationships/hyperlink" Target="https://www.antares.cz/Produkty/Komponenty/PLYNOVE-PISTY/1235-plynovy-pist" TargetMode="External"/><Relationship Id="rId4" Type="http://schemas.openxmlformats.org/officeDocument/2006/relationships/hyperlink" Target="https://www.antares.cz/Produkty/Komponenty/PLYNOVE-PISTY/1255-plynovy-pist" TargetMode="External"/><Relationship Id="rId9" Type="http://schemas.openxmlformats.org/officeDocument/2006/relationships/drawing" Target="../drawings/drawing56.xml"/></Relationships>
</file>

<file path=xl/worksheets/_rels/sheet58.xml.rels><?xml version="1.0" encoding="UTF-8" standalone="yes"?>
<Relationships xmlns="http://schemas.openxmlformats.org/package/2006/relationships"><Relationship Id="rId8" Type="http://schemas.openxmlformats.org/officeDocument/2006/relationships/drawing" Target="../drawings/drawing57.xml"/><Relationship Id="rId3" Type="http://schemas.openxmlformats.org/officeDocument/2006/relationships/hyperlink" Target="https://www.antares.cz/Produkty/Komponenty/KOLECKA-A-KLUZAKY/3001020-kolecko" TargetMode="External"/><Relationship Id="rId7" Type="http://schemas.openxmlformats.org/officeDocument/2006/relationships/printerSettings" Target="../printerSettings/printerSettings58.bin"/><Relationship Id="rId2" Type="http://schemas.openxmlformats.org/officeDocument/2006/relationships/hyperlink" Target="https://www.antares.cz/Produkty/Komponenty/KOLECKA-A-KLUZAKY/1051-kolecko" TargetMode="External"/><Relationship Id="rId1" Type="http://schemas.openxmlformats.org/officeDocument/2006/relationships/hyperlink" Target="https://www.antares.cz/Produkty/Komponenty/KOLECKA-A-KLUZAKY/1020-kolecko" TargetMode="External"/><Relationship Id="rId6" Type="http://schemas.openxmlformats.org/officeDocument/2006/relationships/hyperlink" Target="https://www.antares.cz/Produkty/Komponenty/KOLECKA-A-KLUZAKY/1061-kolecko" TargetMode="External"/><Relationship Id="rId5" Type="http://schemas.openxmlformats.org/officeDocument/2006/relationships/hyperlink" Target="https://www.antares.cz/Produkty/Komponenty/KOLECKA-A-KLUZAKY/1060-kolecko" TargetMode="External"/><Relationship Id="rId4" Type="http://schemas.openxmlformats.org/officeDocument/2006/relationships/hyperlink" Target="https://www.antares.cz/Produkty/Komponenty/KOLECKA-A-KLUZAKY/1052-kolecko" TargetMode="External"/></Relationships>
</file>

<file path=xl/worksheets/_rels/sheet59.xml.rels><?xml version="1.0" encoding="UTF-8" standalone="yes"?>
<Relationships xmlns="http://schemas.openxmlformats.org/package/2006/relationships"><Relationship Id="rId8" Type="http://schemas.openxmlformats.org/officeDocument/2006/relationships/printerSettings" Target="../printerSettings/printerSettings59.bin"/><Relationship Id="rId3" Type="http://schemas.openxmlformats.org/officeDocument/2006/relationships/hyperlink" Target="https://www.antares.cz/Produkty/Komponenty/KOLECKA-A-KLUZAKY/1016-kolecko" TargetMode="External"/><Relationship Id="rId7" Type="http://schemas.openxmlformats.org/officeDocument/2006/relationships/hyperlink" Target="https://www.antares.cz/Produkty/Komponenty/KOLECKA-A-KLUZAKY/1022-kluzak" TargetMode="External"/><Relationship Id="rId2" Type="http://schemas.openxmlformats.org/officeDocument/2006/relationships/hyperlink" Target="https://www.antares.cz/Produkty/Komponenty/KOLECKA-A-KLUZAKY/1017-kolecko" TargetMode="External"/><Relationship Id="rId1" Type="http://schemas.openxmlformats.org/officeDocument/2006/relationships/hyperlink" Target="https://www.antares.cz/Produkty/Komponenty/KOLECKA-A-KLUZAKY/1018-kolecko" TargetMode="External"/><Relationship Id="rId6" Type="http://schemas.openxmlformats.org/officeDocument/2006/relationships/hyperlink" Target="https://www.antares.cz/Produkty/Komponenty/KOLECKA-A-KLUZAKY/1013-kolecko-antistaticke-ESD" TargetMode="External"/><Relationship Id="rId5" Type="http://schemas.openxmlformats.org/officeDocument/2006/relationships/hyperlink" Target="https://www.antares.cz/Produkty/Komponenty/KOLECKA-A-KLUZAKY/1012-kolecko-antistaticke-ESD" TargetMode="External"/><Relationship Id="rId4" Type="http://schemas.openxmlformats.org/officeDocument/2006/relationships/hyperlink" Target="https://www.antares.cz/Produkty/Komponenty/KOLECKA-A-KLUZAKY/1080-kolecko" TargetMode="External"/><Relationship Id="rId9" Type="http://schemas.openxmlformats.org/officeDocument/2006/relationships/drawing" Target="../drawings/drawing58.xml"/></Relationships>
</file>

<file path=xl/worksheets/_rels/sheet6.xml.rels><?xml version="1.0" encoding="UTF-8" standalone="yes"?>
<Relationships xmlns="http://schemas.openxmlformats.org/package/2006/relationships"><Relationship Id="rId3" Type="http://schemas.openxmlformats.org/officeDocument/2006/relationships/hyperlink" Target="https://www.antares.cz/Produkty/StudioPlus/KONA/KONA-MEDIUM" TargetMode="External"/><Relationship Id="rId2" Type="http://schemas.openxmlformats.org/officeDocument/2006/relationships/hyperlink" Target="https://www.antares.cz/Produkty/StudioPlus/KONA/KONA-LOW" TargetMode="External"/><Relationship Id="rId1" Type="http://schemas.openxmlformats.org/officeDocument/2006/relationships/hyperlink" Target="https://www.antares.cz/Produkty/StudioPlus/KONA/KONA-SB" TargetMode="External"/><Relationship Id="rId6" Type="http://schemas.openxmlformats.org/officeDocument/2006/relationships/drawing" Target="../drawings/drawing6.xml"/><Relationship Id="rId5" Type="http://schemas.openxmlformats.org/officeDocument/2006/relationships/printerSettings" Target="../printerSettings/printerSettings6.bin"/><Relationship Id="rId4" Type="http://schemas.openxmlformats.org/officeDocument/2006/relationships/hyperlink" Target="https://www.antares.cz/Produkty/StudioPlus/KONA/KONA-HIGH" TargetMode="External"/></Relationships>
</file>

<file path=xl/worksheets/_rels/sheet60.xml.rels><?xml version="1.0" encoding="UTF-8" standalone="yes"?>
<Relationships xmlns="http://schemas.openxmlformats.org/package/2006/relationships"><Relationship Id="rId8" Type="http://schemas.openxmlformats.org/officeDocument/2006/relationships/hyperlink" Target="https://www.antares.cz/Produkty/Komponenty/KRIZE/1148-kriz-aluminiovy-cerny-D660" TargetMode="External"/><Relationship Id="rId3" Type="http://schemas.openxmlformats.org/officeDocument/2006/relationships/hyperlink" Target="https://www.antares.cz/Produkty/Komponenty/KRIZE/1133-kriz-ocelovy-D700" TargetMode="External"/><Relationship Id="rId7" Type="http://schemas.openxmlformats.org/officeDocument/2006/relationships/hyperlink" Target="https://www.antares.cz/Produkty/Komponenty/KRIZE/1147-kriz-aluminiovy-D700" TargetMode="External"/><Relationship Id="rId2" Type="http://schemas.openxmlformats.org/officeDocument/2006/relationships/hyperlink" Target="https://www.antares.cz/Produkty/Komponenty/KRIZE/1168-kriz-plastovy-D700" TargetMode="External"/><Relationship Id="rId1" Type="http://schemas.openxmlformats.org/officeDocument/2006/relationships/hyperlink" Target="https://www.antares.cz/Produkty/Komponenty/KRIZE/1172-kriz-plastovy-D660" TargetMode="External"/><Relationship Id="rId6" Type="http://schemas.openxmlformats.org/officeDocument/2006/relationships/hyperlink" Target="https://www.antares.cz/Produkty/Komponenty/KRIZE/1146-kriz-aluminiovy-D660" TargetMode="External"/><Relationship Id="rId11" Type="http://schemas.openxmlformats.org/officeDocument/2006/relationships/drawing" Target="../drawings/drawing59.xml"/><Relationship Id="rId5" Type="http://schemas.openxmlformats.org/officeDocument/2006/relationships/hyperlink" Target="https://www.antares.cz/Produkty/Komponenty/KRIZE/1103-kriz-plastovy-D600" TargetMode="External"/><Relationship Id="rId10" Type="http://schemas.openxmlformats.org/officeDocument/2006/relationships/printerSettings" Target="../printerSettings/printerSettings60.bin"/><Relationship Id="rId4" Type="http://schemas.openxmlformats.org/officeDocument/2006/relationships/hyperlink" Target="https://www.antares.cz/Produkty/Komponenty/KRIZE/1134-kriz-ocelovy-D640" TargetMode="External"/><Relationship Id="rId9" Type="http://schemas.openxmlformats.org/officeDocument/2006/relationships/hyperlink" Target="https://www.antares.cz/Produkty/Komponenty/KRIZE/1149-kriz-aluminiovy-cerny-D700" TargetMode="External"/></Relationships>
</file>

<file path=xl/worksheets/_rels/sheet61.xml.rels><?xml version="1.0" encoding="UTF-8" standalone="yes"?>
<Relationships xmlns="http://schemas.openxmlformats.org/package/2006/relationships"><Relationship Id="rId8" Type="http://schemas.openxmlformats.org/officeDocument/2006/relationships/hyperlink" Target="https://www.antares.cz/Produkty/Komponenty/MECHANISMY/2714-mechanismus-houpaci" TargetMode="External"/><Relationship Id="rId3" Type="http://schemas.openxmlformats.org/officeDocument/2006/relationships/hyperlink" Target="https://www.antares.cz/Produkty/Komponenty/MECHANISMY/2678-mechanismus-SYN" TargetMode="External"/><Relationship Id="rId7" Type="http://schemas.openxmlformats.org/officeDocument/2006/relationships/hyperlink" Target="https://www.antares.cz/Produkty/Komponenty/MECHANISMY/2663-mechanismus-MEK" TargetMode="External"/><Relationship Id="rId12" Type="http://schemas.openxmlformats.org/officeDocument/2006/relationships/drawing" Target="../drawings/drawing60.xml"/><Relationship Id="rId2" Type="http://schemas.openxmlformats.org/officeDocument/2006/relationships/hyperlink" Target="https://www.antares.cz/Produkty/Komponenty/MECHANISMY/2685-mechanismus-SYN-K-KEY-ONE" TargetMode="External"/><Relationship Id="rId1" Type="http://schemas.openxmlformats.org/officeDocument/2006/relationships/hyperlink" Target="https://www.antares.cz/Produkty/Komponenty/MECHANISMY/2684-mechanismus-SYN-SL" TargetMode="External"/><Relationship Id="rId6" Type="http://schemas.openxmlformats.org/officeDocument/2006/relationships/hyperlink" Target="https://www.antares.cz/Produkty/Komponenty/MECHANISMY/2610-mechanismus-ASYN-UP-DOWN" TargetMode="External"/><Relationship Id="rId11" Type="http://schemas.openxmlformats.org/officeDocument/2006/relationships/printerSettings" Target="../printerSettings/printerSettings61.bin"/><Relationship Id="rId5" Type="http://schemas.openxmlformats.org/officeDocument/2006/relationships/hyperlink" Target="https://www.antares.cz/Produkty/Komponenty/MECHANISMY/2638-mechanismus-ASYN" TargetMode="External"/><Relationship Id="rId10" Type="http://schemas.openxmlformats.org/officeDocument/2006/relationships/hyperlink" Target="https://www.antares.cz/Produkty/Komponenty/MECHANISMY/2691-mechanismus-SYN-B-BALANCE" TargetMode="External"/><Relationship Id="rId4" Type="http://schemas.openxmlformats.org/officeDocument/2006/relationships/hyperlink" Target="https://www.antares.cz/Produkty/Komponenty/MECHANISMY/2770-mechanismus-MULTIBLOK" TargetMode="External"/><Relationship Id="rId9" Type="http://schemas.openxmlformats.org/officeDocument/2006/relationships/hyperlink" Target="https://www.antares.cz/Produkty/Komponenty/MECHANISMY/2690-mechanismus-SYN-HD-HEAVY-DUTY" TargetMode="External"/></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63.bin"/></Relationships>
</file>

<file path=xl/worksheets/_rels/sheet7.xml.rels><?xml version="1.0" encoding="UTF-8" standalone="yes"?>
<Relationships xmlns="http://schemas.openxmlformats.org/package/2006/relationships"><Relationship Id="rId8" Type="http://schemas.openxmlformats.org/officeDocument/2006/relationships/hyperlink" Target="https://www.antares.cz/Produkty/StudioPlus/OMNIA/1850-SYN-OMNIA-ALL-MESH" TargetMode="External"/><Relationship Id="rId3" Type="http://schemas.openxmlformats.org/officeDocument/2006/relationships/hyperlink" Target="https://www.antares.cz/Produkty/Komponenty/MECHANISMY/2691-mechanismus-SYN-B-BALANCE" TargetMode="External"/><Relationship Id="rId7" Type="http://schemas.openxmlformats.org/officeDocument/2006/relationships/hyperlink" Target="https://www.antares.cz/Produkty/StudioPlus/OMNIA/1850-SYN-OMNIA-ALL-MESH" TargetMode="External"/><Relationship Id="rId2" Type="http://schemas.openxmlformats.org/officeDocument/2006/relationships/hyperlink" Target="https://www.antares.cz/Produkty/Komponenty/MECHANISMY/2691-mechanismus-SYN-B-BALANCE" TargetMode="External"/><Relationship Id="rId1" Type="http://schemas.openxmlformats.org/officeDocument/2006/relationships/hyperlink" Target="https://www.antares.cz/Produkty/Komponenty/MECHANISMY/2691-mechanismus-SYN-B-BALANCE" TargetMode="External"/><Relationship Id="rId6" Type="http://schemas.openxmlformats.org/officeDocument/2006/relationships/hyperlink" Target="https://www.antares.cz/Produkty/StudioPlus/OMNIA/1850-SYN-OMNIA" TargetMode="External"/><Relationship Id="rId5" Type="http://schemas.openxmlformats.org/officeDocument/2006/relationships/hyperlink" Target="https://www.antares.cz/Produkty/StudioPlus/OMNIA/1850-SYN-OMNIA" TargetMode="External"/><Relationship Id="rId10" Type="http://schemas.openxmlformats.org/officeDocument/2006/relationships/drawing" Target="../drawings/drawing7.xml"/><Relationship Id="rId4" Type="http://schemas.openxmlformats.org/officeDocument/2006/relationships/hyperlink" Target="https://www.antares.cz/Produkty/Komponenty/MECHANISMY/2691-mechanismus-SYN-B-BALANCE" TargetMode="External"/><Relationship Id="rId9"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8" Type="http://schemas.openxmlformats.org/officeDocument/2006/relationships/drawing" Target="../drawings/drawing8.xml"/><Relationship Id="rId3" Type="http://schemas.openxmlformats.org/officeDocument/2006/relationships/hyperlink" Target="https://www.antares.cz/Produkty/Komponenty/MECHANISMY/2691-mechanismus-SYN-B-BALANCE" TargetMode="External"/><Relationship Id="rId7" Type="http://schemas.openxmlformats.org/officeDocument/2006/relationships/printerSettings" Target="../printerSettings/printerSettings8.bin"/><Relationship Id="rId2" Type="http://schemas.openxmlformats.org/officeDocument/2006/relationships/hyperlink" Target="https://www.antares.cz/Produkty/StudioPlus/EPIC/7700-EPIC-HIGH-BLACK" TargetMode="External"/><Relationship Id="rId1" Type="http://schemas.openxmlformats.org/officeDocument/2006/relationships/hyperlink" Target="https://www.antares.cz/Produkty/StudioPlus/EPIC/7700-EPIC-HIGH-WHITE" TargetMode="External"/><Relationship Id="rId6" Type="http://schemas.openxmlformats.org/officeDocument/2006/relationships/hyperlink" Target="https://www.antares.cz/Produkty/StudioPlus/MOTION/1870-MOTION" TargetMode="External"/><Relationship Id="rId5" Type="http://schemas.openxmlformats.org/officeDocument/2006/relationships/hyperlink" Target="https://www.antares.cz/Produkty/Komponenty/MECHANISMY/2691-mechanismus-SYN-B-BALANCE" TargetMode="External"/><Relationship Id="rId4" Type="http://schemas.openxmlformats.org/officeDocument/2006/relationships/hyperlink" Target="https://www.antares.cz/Produkty/StudioPlus/MOTION/1870-MOTION" TargetMode="External"/></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9.xml"/><Relationship Id="rId3" Type="http://schemas.openxmlformats.org/officeDocument/2006/relationships/hyperlink" Target="https://www.antares.cz/Produkty/StudioPlus/EPIC/7750-EPIC-CONFERENCE-WHITE" TargetMode="External"/><Relationship Id="rId7" Type="http://schemas.openxmlformats.org/officeDocument/2006/relationships/printerSettings" Target="../printerSettings/printerSettings9.bin"/><Relationship Id="rId2" Type="http://schemas.openxmlformats.org/officeDocument/2006/relationships/hyperlink" Target="https://www.antares.cz/Produkty/StudioPlus/EPIC/7750-EPIC-MEDIUM-BLACK" TargetMode="External"/><Relationship Id="rId1" Type="http://schemas.openxmlformats.org/officeDocument/2006/relationships/hyperlink" Target="https://www.antares.cz/Produkty/StudioPlus/EPIC/7750-EPIC-MEDIUM-WHITE" TargetMode="External"/><Relationship Id="rId6" Type="http://schemas.openxmlformats.org/officeDocument/2006/relationships/hyperlink" Target="https://www.antares.cz/Produkty/StudioPlus/SOPHIA/9045-SOPHIA" TargetMode="External"/><Relationship Id="rId5" Type="http://schemas.openxmlformats.org/officeDocument/2006/relationships/hyperlink" Target="https://www.antares.cz/Produkty/StudioPlus/SOPHIA/9040-SOPHIA" TargetMode="External"/><Relationship Id="rId4" Type="http://schemas.openxmlformats.org/officeDocument/2006/relationships/hyperlink" Target="https://www.antares.cz/Produkty/StudioPlus/EPIC/7750-EPIC-CONFERENCE-BLACK"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List1"/>
  <dimension ref="A1:M48"/>
  <sheetViews>
    <sheetView tabSelected="1" zoomScale="90" zoomScaleNormal="90" zoomScaleSheetLayoutView="90" workbookViewId="0">
      <selection activeCell="C9" sqref="C9"/>
    </sheetView>
  </sheetViews>
  <sheetFormatPr baseColWidth="10" defaultColWidth="14.3984375" defaultRowHeight="15" customHeight="1"/>
  <cols>
    <col min="1" max="9" width="9.19921875" customWidth="1"/>
    <col min="10" max="10" width="9" customWidth="1"/>
    <col min="11" max="11" width="9.19921875" hidden="1" customWidth="1"/>
    <col min="12" max="13" width="9.19921875" customWidth="1"/>
    <col min="14" max="14" width="6.796875" customWidth="1"/>
    <col min="15" max="26" width="8.796875" customWidth="1"/>
  </cols>
  <sheetData>
    <row r="1" spans="1:13" ht="24" customHeight="1">
      <c r="A1" s="1188"/>
      <c r="B1" s="1188"/>
      <c r="C1" s="1188"/>
      <c r="D1" s="1188"/>
      <c r="E1" s="1188"/>
      <c r="F1" s="1188"/>
      <c r="G1" s="1188"/>
      <c r="H1" s="1188"/>
      <c r="I1" s="1188"/>
      <c r="J1" s="1188"/>
      <c r="K1" s="1188"/>
      <c r="L1" s="1188"/>
      <c r="M1" s="1188"/>
    </row>
    <row r="2" spans="1:13" ht="45.75" customHeight="1">
      <c r="A2" s="1191" t="s">
        <v>1588</v>
      </c>
      <c r="B2" s="1191"/>
      <c r="C2" s="1191"/>
      <c r="D2" s="1191"/>
      <c r="E2" s="1191"/>
      <c r="F2" s="1191"/>
      <c r="G2" s="1191"/>
      <c r="H2" s="1191"/>
      <c r="I2" s="1191"/>
      <c r="J2" s="1191"/>
      <c r="K2" s="1191"/>
      <c r="L2" s="1191"/>
      <c r="M2" s="1191"/>
    </row>
    <row r="3" spans="1:13" ht="23.25" customHeight="1">
      <c r="A3" s="1191"/>
      <c r="B3" s="1191"/>
      <c r="C3" s="1191"/>
      <c r="D3" s="1191"/>
      <c r="E3" s="1191"/>
      <c r="F3" s="1191"/>
      <c r="G3" s="1191"/>
      <c r="H3" s="1191"/>
      <c r="I3" s="1191"/>
      <c r="J3" s="1191"/>
      <c r="K3" s="1191"/>
      <c r="L3" s="1191"/>
      <c r="M3" s="1191"/>
    </row>
    <row r="4" spans="1:13" ht="30.75" customHeight="1">
      <c r="A4" s="1191"/>
      <c r="B4" s="1191"/>
      <c r="C4" s="1191"/>
      <c r="D4" s="1191"/>
      <c r="E4" s="1191"/>
      <c r="F4" s="1191"/>
      <c r="G4" s="1191"/>
      <c r="H4" s="1191"/>
      <c r="I4" s="1191"/>
      <c r="J4" s="1191"/>
      <c r="K4" s="1191"/>
      <c r="L4" s="1191"/>
      <c r="M4" s="1191"/>
    </row>
    <row r="5" spans="1:13" ht="27" customHeight="1">
      <c r="A5" s="822"/>
      <c r="B5" s="823"/>
      <c r="C5" s="823"/>
      <c r="D5" s="823"/>
      <c r="E5" s="823"/>
      <c r="F5" s="823"/>
      <c r="G5" s="823"/>
      <c r="H5" s="823"/>
      <c r="I5" s="823"/>
      <c r="J5" s="823"/>
      <c r="K5" s="823"/>
      <c r="L5" s="823"/>
      <c r="M5" s="823"/>
    </row>
    <row r="6" spans="1:13" ht="44.25" customHeight="1">
      <c r="A6" s="1192" t="s">
        <v>2185</v>
      </c>
      <c r="B6" s="1193"/>
      <c r="C6" s="1193"/>
      <c r="D6" s="1193"/>
      <c r="E6" s="1193"/>
      <c r="F6" s="1193"/>
      <c r="G6" s="1193"/>
      <c r="H6" s="1193"/>
      <c r="I6" s="1193"/>
      <c r="J6" s="1193"/>
      <c r="K6" s="1193"/>
      <c r="L6" s="1193"/>
      <c r="M6" s="1193"/>
    </row>
    <row r="7" spans="1:13" ht="39.75" customHeight="1">
      <c r="A7" s="1189" t="s">
        <v>0</v>
      </c>
      <c r="B7" s="1190"/>
      <c r="C7" s="1190"/>
      <c r="D7" s="1190"/>
      <c r="E7" s="1190"/>
      <c r="F7" s="1190"/>
      <c r="G7" s="1190"/>
      <c r="H7" s="1190"/>
      <c r="I7" s="1190"/>
      <c r="J7" s="1190"/>
      <c r="K7" s="1190"/>
      <c r="L7" s="1190"/>
      <c r="M7" s="1190"/>
    </row>
    <row r="8" spans="1:13" ht="14.25" customHeight="1">
      <c r="A8" s="3"/>
      <c r="B8" s="3"/>
      <c r="C8" s="3"/>
      <c r="D8" s="3"/>
      <c r="E8" s="3"/>
      <c r="F8" s="3"/>
      <c r="G8" s="3"/>
      <c r="H8" s="3"/>
      <c r="I8" s="3"/>
      <c r="J8" s="3"/>
      <c r="K8" s="3"/>
      <c r="L8" s="3"/>
      <c r="M8" s="3"/>
    </row>
    <row r="9" spans="1:13" ht="14.25" customHeight="1">
      <c r="A9" s="1"/>
      <c r="B9" s="1"/>
      <c r="C9" s="1"/>
      <c r="D9" s="1"/>
      <c r="E9" s="1"/>
      <c r="F9" s="1"/>
      <c r="G9" s="1"/>
      <c r="H9" s="1"/>
      <c r="I9" s="1"/>
      <c r="J9" s="1"/>
      <c r="K9" s="1"/>
      <c r="L9" s="1"/>
      <c r="M9" s="1"/>
    </row>
    <row r="10" spans="1:13" ht="14.25" customHeight="1">
      <c r="A10" s="1"/>
      <c r="B10" s="1"/>
      <c r="C10" s="1"/>
      <c r="D10" s="1"/>
      <c r="E10" s="1"/>
      <c r="F10" s="1"/>
      <c r="G10" s="1"/>
      <c r="H10" s="1"/>
      <c r="I10" s="1"/>
      <c r="J10" s="1"/>
      <c r="K10" s="1"/>
      <c r="L10" s="1"/>
      <c r="M10" s="1"/>
    </row>
    <row r="11" spans="1:13" ht="14.25" customHeight="1">
      <c r="A11" s="1"/>
      <c r="B11" s="1"/>
      <c r="C11" s="1"/>
      <c r="D11" s="1"/>
      <c r="E11" s="1"/>
      <c r="F11" s="1"/>
      <c r="G11" s="1"/>
      <c r="H11" s="1"/>
      <c r="I11" s="1"/>
      <c r="J11" s="1"/>
      <c r="K11" s="1"/>
      <c r="L11" s="1"/>
      <c r="M11" s="1"/>
    </row>
    <row r="12" spans="1:13" ht="14.25" customHeight="1">
      <c r="A12" s="1"/>
      <c r="B12" s="1"/>
      <c r="C12" s="1"/>
      <c r="D12" s="1"/>
      <c r="E12" s="1"/>
      <c r="F12" s="1"/>
      <c r="G12" s="1"/>
      <c r="H12" s="1"/>
      <c r="I12" s="1"/>
      <c r="J12" s="1"/>
      <c r="K12" s="1"/>
      <c r="L12" s="1"/>
      <c r="M12" s="1"/>
    </row>
    <row r="13" spans="1:13" ht="14.25" customHeight="1">
      <c r="A13" s="1"/>
      <c r="B13" s="1"/>
      <c r="C13" s="1"/>
      <c r="D13" s="1"/>
      <c r="E13" s="1"/>
      <c r="F13" s="1"/>
      <c r="G13" s="1"/>
      <c r="H13" s="1"/>
      <c r="I13" s="1"/>
      <c r="J13" s="1"/>
      <c r="K13" s="1"/>
      <c r="L13" s="1"/>
      <c r="M13" s="1"/>
    </row>
    <row r="14" spans="1:13" ht="14.25" customHeight="1">
      <c r="A14" s="1"/>
      <c r="B14" s="1"/>
      <c r="C14" s="1"/>
      <c r="D14" s="1"/>
      <c r="E14" s="1"/>
      <c r="F14" s="1"/>
      <c r="G14" s="1"/>
      <c r="H14" s="1"/>
      <c r="I14" s="1"/>
      <c r="J14" s="1"/>
      <c r="K14" s="1"/>
      <c r="L14" s="1"/>
      <c r="M14" s="1"/>
    </row>
    <row r="15" spans="1:13" ht="14.25" customHeight="1">
      <c r="A15" s="1"/>
      <c r="B15" s="1"/>
      <c r="C15" s="1"/>
      <c r="D15" s="1"/>
      <c r="E15" s="1"/>
      <c r="F15" s="1"/>
      <c r="G15" s="1"/>
      <c r="H15" s="1"/>
      <c r="I15" s="1"/>
      <c r="J15" s="1"/>
      <c r="K15" s="1"/>
      <c r="L15" s="1"/>
      <c r="M15" s="1"/>
    </row>
    <row r="16" spans="1:13" ht="14.25" customHeight="1">
      <c r="A16" s="1"/>
      <c r="B16" s="1"/>
      <c r="C16" s="1"/>
      <c r="D16" s="1"/>
      <c r="E16" s="1"/>
      <c r="F16" s="1"/>
      <c r="G16" s="1"/>
      <c r="H16" s="1"/>
      <c r="I16" s="1"/>
      <c r="J16" s="1"/>
      <c r="K16" s="1"/>
      <c r="L16" s="1"/>
      <c r="M16" s="1"/>
    </row>
    <row r="17" spans="1:13" ht="14.25" customHeight="1">
      <c r="A17" s="1"/>
      <c r="B17" s="1"/>
      <c r="C17" s="1"/>
      <c r="D17" s="1"/>
      <c r="E17" s="1"/>
      <c r="F17" s="1"/>
      <c r="G17" s="1"/>
      <c r="H17" s="1"/>
      <c r="I17" s="1"/>
      <c r="J17" s="1"/>
      <c r="K17" s="1"/>
      <c r="L17" s="1"/>
      <c r="M17" s="1"/>
    </row>
    <row r="18" spans="1:13" ht="14.25" customHeight="1">
      <c r="A18" s="1"/>
      <c r="B18" s="1"/>
      <c r="C18" s="1"/>
      <c r="D18" s="1"/>
      <c r="E18" s="1"/>
      <c r="F18" s="1"/>
      <c r="G18" s="1"/>
      <c r="H18" s="1"/>
      <c r="I18" s="1"/>
      <c r="J18" s="1"/>
      <c r="K18" s="1"/>
      <c r="L18" s="1"/>
      <c r="M18" s="1"/>
    </row>
    <row r="19" spans="1:13" ht="14.25" customHeight="1">
      <c r="A19" s="1"/>
      <c r="B19" s="1"/>
      <c r="C19" s="1"/>
      <c r="D19" s="1"/>
      <c r="E19" s="1"/>
      <c r="F19" s="1"/>
      <c r="G19" s="1"/>
      <c r="H19" s="1"/>
      <c r="I19" s="1"/>
      <c r="J19" s="1"/>
      <c r="K19" s="1"/>
      <c r="L19" s="1"/>
      <c r="M19" s="1"/>
    </row>
    <row r="20" spans="1:13" ht="14.25" customHeight="1">
      <c r="A20" s="1"/>
      <c r="B20" s="1"/>
      <c r="C20" s="1194"/>
      <c r="D20" s="1194"/>
      <c r="E20" s="1194"/>
      <c r="F20" s="1194"/>
      <c r="G20" s="1194"/>
      <c r="H20" s="1194"/>
      <c r="I20" s="1194"/>
      <c r="J20" s="1194"/>
      <c r="K20" s="1"/>
      <c r="L20" s="1"/>
      <c r="M20" s="1"/>
    </row>
    <row r="21" spans="1:13" ht="14.25" customHeight="1">
      <c r="A21" s="1"/>
      <c r="B21" s="1"/>
      <c r="C21" s="1194"/>
      <c r="D21" s="1194"/>
      <c r="E21" s="1194"/>
      <c r="F21" s="1194"/>
      <c r="G21" s="1194"/>
      <c r="H21" s="1194"/>
      <c r="I21" s="1194"/>
      <c r="J21" s="1194"/>
      <c r="K21" s="1"/>
      <c r="L21" s="1"/>
      <c r="M21" s="1"/>
    </row>
    <row r="22" spans="1:13" ht="14.25" customHeight="1">
      <c r="A22" s="1"/>
      <c r="B22" s="1"/>
      <c r="C22" s="1194"/>
      <c r="D22" s="1194"/>
      <c r="E22" s="1194"/>
      <c r="F22" s="1194"/>
      <c r="G22" s="1194"/>
      <c r="H22" s="1194"/>
      <c r="I22" s="1194"/>
      <c r="J22" s="1194"/>
      <c r="K22" s="1"/>
      <c r="L22" s="1"/>
      <c r="M22" s="1"/>
    </row>
    <row r="23" spans="1:13" ht="14.25" customHeight="1">
      <c r="A23" s="1"/>
      <c r="B23" s="1"/>
      <c r="C23" s="1194"/>
      <c r="D23" s="1194"/>
      <c r="E23" s="1194"/>
      <c r="F23" s="1194"/>
      <c r="G23" s="1194"/>
      <c r="H23" s="1194"/>
      <c r="I23" s="1194"/>
      <c r="J23" s="1194"/>
      <c r="K23" s="1"/>
      <c r="L23" s="1"/>
      <c r="M23" s="1"/>
    </row>
    <row r="24" spans="1:13" ht="14.25" customHeight="1">
      <c r="A24" s="1"/>
      <c r="B24" s="1"/>
      <c r="C24" s="1194"/>
      <c r="D24" s="1194"/>
      <c r="E24" s="1194"/>
      <c r="F24" s="1194"/>
      <c r="G24" s="1194"/>
      <c r="H24" s="1194"/>
      <c r="I24" s="1194"/>
      <c r="J24" s="1194"/>
      <c r="K24" s="1"/>
      <c r="L24" s="1"/>
      <c r="M24" s="1"/>
    </row>
    <row r="25" spans="1:13" ht="14.25" customHeight="1">
      <c r="A25" s="1"/>
      <c r="B25" s="1"/>
      <c r="C25" s="1194"/>
      <c r="D25" s="1194"/>
      <c r="E25" s="1194"/>
      <c r="F25" s="1194"/>
      <c r="G25" s="1194"/>
      <c r="H25" s="1194"/>
      <c r="I25" s="1194"/>
      <c r="J25" s="1194"/>
      <c r="K25" s="1"/>
      <c r="L25" s="1"/>
      <c r="M25" s="1"/>
    </row>
    <row r="26" spans="1:13" ht="14.25" customHeight="1">
      <c r="A26" s="2"/>
      <c r="C26" s="1194"/>
      <c r="D26" s="1194"/>
      <c r="E26" s="1194"/>
      <c r="F26" s="1194"/>
      <c r="G26" s="1194"/>
      <c r="H26" s="1194"/>
      <c r="I26" s="1194"/>
      <c r="J26" s="1194"/>
      <c r="L26" s="1"/>
      <c r="M26" s="1"/>
    </row>
    <row r="27" spans="1:13" ht="14.25" customHeight="1">
      <c r="A27" s="4"/>
      <c r="E27" s="1"/>
      <c r="F27" s="1"/>
      <c r="G27" s="1"/>
      <c r="H27" s="1"/>
      <c r="K27" s="1"/>
      <c r="L27" s="1"/>
      <c r="M27" s="1"/>
    </row>
    <row r="28" spans="1:13" ht="14.25" customHeight="1">
      <c r="A28" s="1"/>
      <c r="B28" s="1"/>
      <c r="C28" s="1"/>
      <c r="D28" s="1"/>
      <c r="E28" s="1"/>
      <c r="F28" s="1"/>
      <c r="G28" s="1"/>
      <c r="H28" s="1"/>
      <c r="I28" s="1"/>
      <c r="J28" s="1"/>
      <c r="K28" s="1"/>
      <c r="L28" s="1"/>
      <c r="M28" s="1"/>
    </row>
    <row r="29" spans="1:13" ht="14.25" customHeight="1">
      <c r="A29" s="1"/>
      <c r="B29" s="1"/>
      <c r="C29" s="1"/>
      <c r="D29" s="1"/>
      <c r="E29" s="1"/>
      <c r="F29" s="1"/>
      <c r="G29" s="1"/>
      <c r="H29" s="1"/>
      <c r="I29" s="1"/>
      <c r="J29" s="1"/>
      <c r="K29" s="1"/>
      <c r="L29" s="1"/>
      <c r="M29" s="1"/>
    </row>
    <row r="30" spans="1:13" ht="14.25" customHeight="1">
      <c r="A30" s="1"/>
      <c r="B30" s="1"/>
      <c r="C30" s="1"/>
      <c r="D30" s="1"/>
      <c r="E30" s="1"/>
      <c r="F30" s="1"/>
      <c r="G30" s="1"/>
      <c r="H30" s="1"/>
      <c r="I30" s="1"/>
      <c r="J30" s="1"/>
      <c r="K30" s="1"/>
      <c r="L30" s="1"/>
      <c r="M30" s="1"/>
    </row>
    <row r="31" spans="1:13" ht="14.25" customHeight="1">
      <c r="A31" s="1"/>
      <c r="B31" s="1"/>
      <c r="C31" s="1"/>
      <c r="D31" s="1"/>
      <c r="E31" s="1"/>
      <c r="F31" s="1"/>
      <c r="G31" s="1"/>
      <c r="H31" s="1"/>
      <c r="I31" s="1"/>
      <c r="J31" s="1"/>
      <c r="K31" s="1"/>
      <c r="L31" s="1"/>
      <c r="M31" s="1"/>
    </row>
    <row r="32" spans="1:13" ht="14.25" customHeight="1">
      <c r="A32" s="1"/>
      <c r="B32" s="1"/>
      <c r="C32" s="1"/>
      <c r="D32" s="1"/>
      <c r="E32" s="1"/>
      <c r="F32" s="1"/>
      <c r="G32" s="1"/>
      <c r="H32" s="1"/>
      <c r="I32" s="1"/>
      <c r="J32" s="1"/>
      <c r="K32" s="1"/>
      <c r="L32" s="1"/>
      <c r="M32" s="1"/>
    </row>
    <row r="33" spans="1:13" ht="14.25" customHeight="1">
      <c r="A33" s="1"/>
      <c r="B33" s="1"/>
      <c r="C33" s="1"/>
      <c r="D33" s="1"/>
      <c r="E33" s="1"/>
      <c r="F33" s="1"/>
      <c r="G33" s="1"/>
      <c r="H33" s="1"/>
      <c r="I33" s="1"/>
      <c r="J33" s="1"/>
      <c r="K33" s="1"/>
      <c r="L33" s="1"/>
      <c r="M33" s="1"/>
    </row>
    <row r="34" spans="1:13" ht="14.25" customHeight="1">
      <c r="A34" s="1"/>
      <c r="B34" s="1"/>
      <c r="C34" s="1"/>
      <c r="D34" s="1"/>
      <c r="E34" s="1"/>
      <c r="F34" s="1"/>
      <c r="G34" s="1"/>
      <c r="H34" s="1"/>
      <c r="I34" s="1"/>
      <c r="J34" s="1"/>
      <c r="K34" s="1"/>
      <c r="L34" s="1"/>
      <c r="M34" s="1"/>
    </row>
    <row r="35" spans="1:13" ht="14.25" customHeight="1">
      <c r="A35" s="1"/>
      <c r="B35" s="1"/>
      <c r="C35" s="1"/>
      <c r="D35" s="1"/>
      <c r="E35" s="1"/>
      <c r="F35" s="1"/>
      <c r="G35" s="1"/>
      <c r="H35" s="1"/>
      <c r="I35" s="1"/>
      <c r="J35" s="1"/>
      <c r="K35" s="1"/>
      <c r="L35" s="1"/>
      <c r="M35" s="1"/>
    </row>
    <row r="36" spans="1:13" ht="14.25" customHeight="1">
      <c r="A36" s="1"/>
      <c r="B36" s="1"/>
      <c r="C36" s="1"/>
      <c r="D36" s="1"/>
      <c r="E36" s="1"/>
      <c r="F36" s="1"/>
      <c r="G36" s="1"/>
      <c r="H36" s="1"/>
      <c r="I36" s="1"/>
      <c r="J36" s="1"/>
      <c r="K36" s="1"/>
      <c r="L36" s="1"/>
      <c r="M36" s="1"/>
    </row>
    <row r="37" spans="1:13" ht="14.25" customHeight="1">
      <c r="A37" s="1"/>
      <c r="B37" s="1"/>
      <c r="C37" s="1"/>
      <c r="D37" s="1"/>
      <c r="E37" s="1"/>
      <c r="F37" s="1"/>
      <c r="G37" s="1"/>
      <c r="H37" s="1"/>
      <c r="I37" s="1"/>
      <c r="J37" s="1"/>
      <c r="K37" s="1"/>
      <c r="L37" s="1"/>
      <c r="M37" s="1"/>
    </row>
    <row r="38" spans="1:13" ht="14.25" customHeight="1">
      <c r="A38" s="1"/>
      <c r="B38" s="1"/>
      <c r="C38" s="1"/>
      <c r="D38" s="1"/>
      <c r="E38" s="1"/>
      <c r="F38" s="1"/>
      <c r="G38" s="1"/>
      <c r="H38" s="1"/>
      <c r="I38" s="1"/>
      <c r="J38" s="1"/>
      <c r="K38" s="1"/>
      <c r="L38" s="1"/>
      <c r="M38" s="1"/>
    </row>
    <row r="39" spans="1:13" ht="14.25" customHeight="1">
      <c r="A39" s="1"/>
      <c r="B39" s="1"/>
      <c r="C39" s="1"/>
      <c r="D39" s="1"/>
      <c r="E39" s="1"/>
      <c r="F39" s="1"/>
      <c r="G39" s="1"/>
      <c r="H39" s="1"/>
      <c r="I39" s="1"/>
      <c r="J39" s="1"/>
      <c r="K39" s="1"/>
      <c r="L39" s="1"/>
      <c r="M39" s="1"/>
    </row>
    <row r="40" spans="1:13" ht="14.25" customHeight="1">
      <c r="A40" s="1"/>
      <c r="B40" s="1"/>
      <c r="C40" s="1"/>
      <c r="D40" s="1"/>
      <c r="E40" s="1"/>
      <c r="F40" s="1"/>
      <c r="G40" s="1"/>
      <c r="H40" s="1"/>
      <c r="I40" s="1"/>
      <c r="J40" s="1"/>
      <c r="K40" s="1"/>
      <c r="L40" s="1"/>
      <c r="M40" s="1"/>
    </row>
    <row r="41" spans="1:13" ht="14.25" customHeight="1">
      <c r="A41" s="1"/>
      <c r="B41" s="1"/>
      <c r="C41" s="1"/>
      <c r="D41" s="1"/>
      <c r="E41" s="1"/>
      <c r="F41" s="1"/>
      <c r="G41" s="1"/>
      <c r="H41" s="1"/>
      <c r="I41" s="1"/>
      <c r="J41" s="1"/>
      <c r="K41" s="1"/>
      <c r="L41" s="1"/>
      <c r="M41" s="1"/>
    </row>
    <row r="42" spans="1:13" ht="14.25" customHeight="1">
      <c r="A42" s="1"/>
      <c r="B42" s="1"/>
      <c r="C42" s="1"/>
      <c r="D42" s="1"/>
      <c r="E42" s="1"/>
      <c r="F42" s="1"/>
      <c r="G42" s="1"/>
      <c r="H42" s="1"/>
      <c r="I42" s="1"/>
      <c r="J42" s="1"/>
      <c r="K42" s="1"/>
      <c r="L42" s="1"/>
      <c r="M42" s="1"/>
    </row>
    <row r="43" spans="1:13" ht="14.25" customHeight="1">
      <c r="A43" s="1"/>
      <c r="B43" s="1"/>
      <c r="C43" s="1"/>
      <c r="D43" s="1"/>
      <c r="E43" s="1"/>
      <c r="F43" s="1"/>
      <c r="G43" s="1"/>
      <c r="H43" s="1"/>
      <c r="I43" s="1"/>
      <c r="J43" s="1"/>
      <c r="K43" s="1"/>
      <c r="L43" s="1"/>
      <c r="M43" s="1"/>
    </row>
    <row r="44" spans="1:13" ht="14.25" customHeight="1">
      <c r="A44" s="1"/>
      <c r="B44" s="1"/>
      <c r="C44" s="1"/>
      <c r="D44" s="1"/>
      <c r="E44" s="1"/>
      <c r="F44" s="1"/>
      <c r="G44" s="1"/>
      <c r="H44" s="1"/>
      <c r="I44" s="1"/>
      <c r="J44" s="1"/>
      <c r="K44" s="1"/>
      <c r="L44" s="1"/>
      <c r="M44" s="1"/>
    </row>
    <row r="45" spans="1:13" ht="14.25" customHeight="1">
      <c r="A45" s="1"/>
      <c r="B45" s="1"/>
      <c r="C45" s="1"/>
      <c r="D45" s="1"/>
      <c r="E45" s="1"/>
      <c r="F45" s="1"/>
      <c r="G45" s="1"/>
      <c r="H45" s="1"/>
      <c r="I45" s="1"/>
      <c r="J45" s="1"/>
      <c r="K45" s="1"/>
      <c r="L45" s="1"/>
      <c r="M45" s="1"/>
    </row>
    <row r="46" spans="1:13" ht="14.25" customHeight="1">
      <c r="A46" s="1"/>
      <c r="B46" s="1"/>
      <c r="C46" s="1"/>
      <c r="D46" s="1"/>
      <c r="E46" s="1"/>
      <c r="F46" s="1"/>
      <c r="G46" s="1"/>
      <c r="H46" s="1"/>
      <c r="I46" s="1"/>
      <c r="J46" s="1"/>
      <c r="K46" s="1"/>
      <c r="L46" s="1"/>
      <c r="M46" s="1"/>
    </row>
    <row r="47" spans="1:13" ht="14.25" customHeight="1">
      <c r="A47" s="1"/>
      <c r="B47" s="1"/>
      <c r="C47" s="1"/>
      <c r="D47" s="1"/>
      <c r="E47" s="1"/>
      <c r="F47" s="1"/>
      <c r="G47" s="1"/>
      <c r="H47" s="1"/>
      <c r="I47" s="1"/>
      <c r="J47" s="1"/>
      <c r="K47" s="1"/>
      <c r="L47" s="1"/>
      <c r="M47" s="1"/>
    </row>
    <row r="48" spans="1:13" ht="14.25" customHeight="1">
      <c r="A48" s="1"/>
      <c r="B48" s="1"/>
      <c r="C48" s="1"/>
      <c r="D48" s="1"/>
      <c r="E48" s="1"/>
      <c r="F48" s="1"/>
      <c r="G48" s="1"/>
      <c r="H48" s="1"/>
      <c r="I48" s="1"/>
      <c r="J48" s="1"/>
      <c r="K48" s="1"/>
      <c r="L48" s="1"/>
      <c r="M48" s="1"/>
    </row>
  </sheetData>
  <mergeCells count="5">
    <mergeCell ref="A1:M1"/>
    <mergeCell ref="A7:M7"/>
    <mergeCell ref="A2:M4"/>
    <mergeCell ref="A6:M6"/>
    <mergeCell ref="C20:J26"/>
  </mergeCells>
  <printOptions horizontalCentered="1"/>
  <pageMargins left="0" right="0" top="0.59055118110236227" bottom="0.19685039370078741" header="0" footer="0"/>
  <pageSetup paperSize="9" scale="90" orientation="portrait" horizontalDpi="4294967295" verticalDpi="4294967295"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List11">
    <pageSetUpPr fitToPage="1"/>
  </sheetPr>
  <dimension ref="A1:J66"/>
  <sheetViews>
    <sheetView zoomScale="90" zoomScaleNormal="90" zoomScaleSheetLayoutView="90" workbookViewId="0">
      <selection activeCell="C2" sqref="C2:C8"/>
    </sheetView>
  </sheetViews>
  <sheetFormatPr baseColWidth="10" defaultColWidth="14.3984375" defaultRowHeight="15" customHeight="1"/>
  <cols>
    <col min="1" max="1" width="2.3984375" customWidth="1"/>
    <col min="2" max="2" width="19.19921875" customWidth="1"/>
    <col min="3" max="3" width="50.796875" customWidth="1"/>
    <col min="4" max="9" width="9.796875" customWidth="1"/>
    <col min="10" max="11" width="8.796875" customWidth="1"/>
    <col min="12" max="12" width="9.19921875" bestFit="1" customWidth="1"/>
    <col min="13" max="26" width="8.796875" customWidth="1"/>
  </cols>
  <sheetData>
    <row r="1" spans="1:10" ht="18" customHeight="1">
      <c r="A1" s="1313" t="s">
        <v>1</v>
      </c>
      <c r="B1" s="845" t="s">
        <v>151</v>
      </c>
      <c r="C1" s="216"/>
      <c r="D1" s="287">
        <v>0</v>
      </c>
      <c r="E1" s="287" t="s">
        <v>1111</v>
      </c>
      <c r="F1" s="287" t="s">
        <v>1112</v>
      </c>
      <c r="G1" s="287" t="s">
        <v>481</v>
      </c>
      <c r="H1" s="287" t="s">
        <v>113</v>
      </c>
      <c r="I1" s="295"/>
      <c r="J1" s="209"/>
    </row>
    <row r="2" spans="1:10" ht="14.25" customHeight="1">
      <c r="A2" s="1314"/>
      <c r="B2" s="1229"/>
      <c r="C2" s="1231" t="s">
        <v>1608</v>
      </c>
      <c r="D2" s="1235" t="s">
        <v>65</v>
      </c>
      <c r="E2" s="1236"/>
      <c r="F2" s="1236"/>
      <c r="G2" s="1236"/>
      <c r="H2" s="1236"/>
      <c r="I2" s="1237"/>
      <c r="J2" s="5"/>
    </row>
    <row r="3" spans="1:10" ht="18" customHeight="1">
      <c r="A3" s="1314"/>
      <c r="B3" s="1229"/>
      <c r="C3" s="1363"/>
      <c r="D3" s="337" t="s">
        <v>221</v>
      </c>
      <c r="E3" s="37">
        <f>'obsah 2'!D90</f>
        <v>8929</v>
      </c>
      <c r="F3" s="37">
        <f>'obsah 2'!E90</f>
        <v>9385</v>
      </c>
      <c r="G3" s="37">
        <f>'obsah 2'!F90</f>
        <v>9710</v>
      </c>
      <c r="H3" s="37">
        <f>'obsah 2'!G90</f>
        <v>11079</v>
      </c>
      <c r="I3" s="309"/>
      <c r="J3" s="5"/>
    </row>
    <row r="4" spans="1:10" ht="14.25" customHeight="1">
      <c r="A4" s="1314"/>
      <c r="B4" s="1229"/>
      <c r="C4" s="1363"/>
      <c r="D4" s="113"/>
      <c r="E4" s="233"/>
      <c r="F4" s="233"/>
      <c r="G4" s="233"/>
      <c r="H4" s="264"/>
      <c r="I4" s="374"/>
      <c r="J4" s="5"/>
    </row>
    <row r="5" spans="1:10" ht="14.25" customHeight="1">
      <c r="A5" s="1314"/>
      <c r="B5" s="1229"/>
      <c r="C5" s="1363"/>
      <c r="D5" s="1251" t="s">
        <v>66</v>
      </c>
      <c r="E5" s="1256"/>
      <c r="F5" s="1256"/>
      <c r="G5" s="1251" t="s">
        <v>67</v>
      </c>
      <c r="H5" s="1256"/>
      <c r="I5" s="1257"/>
      <c r="J5" s="5"/>
    </row>
    <row r="6" spans="1:10" ht="14.25" customHeight="1">
      <c r="A6" s="1314"/>
      <c r="B6" s="1229"/>
      <c r="C6" s="1363"/>
      <c r="D6" s="42" t="s">
        <v>68</v>
      </c>
      <c r="E6" s="1248" t="s">
        <v>152</v>
      </c>
      <c r="F6" s="1259"/>
      <c r="G6" s="1253" t="s">
        <v>69</v>
      </c>
      <c r="H6" s="1259"/>
      <c r="I6" s="114" t="s">
        <v>153</v>
      </c>
      <c r="J6" s="5"/>
    </row>
    <row r="7" spans="1:10" ht="14.25" customHeight="1">
      <c r="A7" s="1314"/>
      <c r="B7" s="1229"/>
      <c r="C7" s="1363"/>
      <c r="D7" s="99" t="s">
        <v>70</v>
      </c>
      <c r="E7" s="1244" t="s">
        <v>971</v>
      </c>
      <c r="F7" s="1350"/>
      <c r="G7" s="1246" t="s">
        <v>71</v>
      </c>
      <c r="H7" s="1350"/>
      <c r="I7" s="114">
        <v>64</v>
      </c>
      <c r="J7" s="5"/>
    </row>
    <row r="8" spans="1:10" ht="14.25" customHeight="1">
      <c r="A8" s="1314"/>
      <c r="B8" s="1229"/>
      <c r="C8" s="1363"/>
      <c r="D8" s="276" t="s">
        <v>72</v>
      </c>
      <c r="E8" s="276"/>
      <c r="F8" s="484">
        <v>1</v>
      </c>
      <c r="G8" s="1221" t="s">
        <v>73</v>
      </c>
      <c r="H8" s="1219"/>
      <c r="I8" s="316">
        <v>46</v>
      </c>
      <c r="J8" s="5"/>
    </row>
    <row r="9" spans="1:10" ht="14.25" customHeight="1">
      <c r="A9" s="1314"/>
      <c r="B9" s="829"/>
      <c r="C9" s="364"/>
      <c r="D9" s="1214"/>
      <c r="E9" s="1214"/>
      <c r="F9" s="150"/>
      <c r="G9" s="276" t="s">
        <v>74</v>
      </c>
      <c r="H9" s="307"/>
      <c r="I9" s="487" t="s">
        <v>154</v>
      </c>
      <c r="J9" s="5"/>
    </row>
    <row r="10" spans="1:10" ht="14.25" customHeight="1" thickBot="1">
      <c r="A10" s="1315"/>
      <c r="B10" s="476" t="s">
        <v>1061</v>
      </c>
      <c r="C10" s="375"/>
      <c r="D10" s="221"/>
      <c r="E10" s="221"/>
      <c r="F10" s="221"/>
      <c r="G10" s="1277" t="s">
        <v>1296</v>
      </c>
      <c r="H10" s="1290"/>
      <c r="I10" s="371" t="s">
        <v>1046</v>
      </c>
      <c r="J10" s="5"/>
    </row>
    <row r="11" spans="1:10" ht="10.25" customHeight="1" thickBot="1">
      <c r="A11" s="151"/>
      <c r="B11" s="282"/>
      <c r="C11" s="129"/>
      <c r="D11" s="281"/>
      <c r="E11" s="275"/>
      <c r="F11" s="130"/>
      <c r="G11" s="283"/>
      <c r="H11" s="275"/>
      <c r="I11" s="150"/>
    </row>
    <row r="12" spans="1:10" ht="18" customHeight="1">
      <c r="A12" s="1302" t="s">
        <v>1</v>
      </c>
      <c r="B12" s="845" t="s">
        <v>155</v>
      </c>
      <c r="C12" s="216"/>
      <c r="D12" s="287">
        <v>0</v>
      </c>
      <c r="E12" s="287" t="s">
        <v>1111</v>
      </c>
      <c r="F12" s="287" t="s">
        <v>1112</v>
      </c>
      <c r="G12" s="287" t="s">
        <v>481</v>
      </c>
      <c r="H12" s="287" t="s">
        <v>113</v>
      </c>
      <c r="I12" s="295"/>
      <c r="J12" s="209"/>
    </row>
    <row r="13" spans="1:10" ht="14.25" customHeight="1">
      <c r="A13" s="1368"/>
      <c r="B13" s="1255"/>
      <c r="C13" s="1279" t="s">
        <v>1609</v>
      </c>
      <c r="D13" s="1235" t="s">
        <v>65</v>
      </c>
      <c r="E13" s="1236"/>
      <c r="F13" s="1236"/>
      <c r="G13" s="1236"/>
      <c r="H13" s="1236"/>
      <c r="I13" s="1237"/>
      <c r="J13" s="5"/>
    </row>
    <row r="14" spans="1:10" ht="18" customHeight="1">
      <c r="A14" s="1368"/>
      <c r="B14" s="1255"/>
      <c r="C14" s="1289"/>
      <c r="D14" s="337" t="s">
        <v>221</v>
      </c>
      <c r="E14" s="37">
        <f>'obsah 2'!D91</f>
        <v>7148</v>
      </c>
      <c r="F14" s="37">
        <f>'obsah 2'!E91</f>
        <v>7604</v>
      </c>
      <c r="G14" s="37">
        <f>'obsah 2'!F91</f>
        <v>7929</v>
      </c>
      <c r="H14" s="37">
        <f>'obsah 2'!G91</f>
        <v>9299</v>
      </c>
      <c r="I14" s="331"/>
      <c r="J14" s="5"/>
    </row>
    <row r="15" spans="1:10" ht="14.25" customHeight="1">
      <c r="A15" s="1368"/>
      <c r="B15" s="1255"/>
      <c r="C15" s="1289"/>
      <c r="D15" s="113"/>
      <c r="E15" s="233"/>
      <c r="F15" s="233"/>
      <c r="G15" s="233"/>
      <c r="H15" s="264"/>
      <c r="I15" s="374"/>
      <c r="J15" s="5"/>
    </row>
    <row r="16" spans="1:10" ht="14.25" customHeight="1">
      <c r="A16" s="1368"/>
      <c r="B16" s="1255"/>
      <c r="C16" s="1289"/>
      <c r="D16" s="1251" t="s">
        <v>66</v>
      </c>
      <c r="E16" s="1256"/>
      <c r="F16" s="1256"/>
      <c r="G16" s="1251" t="s">
        <v>67</v>
      </c>
      <c r="H16" s="1256"/>
      <c r="I16" s="1257"/>
      <c r="J16" s="5"/>
    </row>
    <row r="17" spans="1:10" ht="14.25" customHeight="1">
      <c r="A17" s="1368"/>
      <c r="B17" s="1255"/>
      <c r="C17" s="1289"/>
      <c r="D17" s="42" t="s">
        <v>68</v>
      </c>
      <c r="E17" s="1248" t="s">
        <v>156</v>
      </c>
      <c r="F17" s="1259"/>
      <c r="G17" s="1253" t="s">
        <v>69</v>
      </c>
      <c r="H17" s="1259"/>
      <c r="I17" s="114" t="s">
        <v>157</v>
      </c>
      <c r="J17" s="5"/>
    </row>
    <row r="18" spans="1:10" ht="14.25" customHeight="1">
      <c r="A18" s="1368"/>
      <c r="B18" s="1255"/>
      <c r="C18" s="1289"/>
      <c r="D18" s="99" t="s">
        <v>70</v>
      </c>
      <c r="E18" s="1244" t="s">
        <v>971</v>
      </c>
      <c r="F18" s="1350"/>
      <c r="G18" s="1253" t="s">
        <v>71</v>
      </c>
      <c r="H18" s="1259"/>
      <c r="I18" s="114">
        <v>64</v>
      </c>
      <c r="J18" s="5"/>
    </row>
    <row r="19" spans="1:10" ht="14.25" customHeight="1">
      <c r="A19" s="1368"/>
      <c r="B19" s="1255"/>
      <c r="C19" s="1289"/>
      <c r="D19" s="276" t="s">
        <v>72</v>
      </c>
      <c r="E19" s="276"/>
      <c r="F19" s="307">
        <v>1</v>
      </c>
      <c r="G19" s="1356" t="s">
        <v>73</v>
      </c>
      <c r="H19" s="1259"/>
      <c r="I19" s="114">
        <v>46</v>
      </c>
      <c r="J19" s="5"/>
    </row>
    <row r="20" spans="1:10" ht="14.25" customHeight="1">
      <c r="A20" s="1368"/>
      <c r="B20" s="1255"/>
      <c r="C20" s="364"/>
      <c r="D20" s="1214"/>
      <c r="E20" s="1214"/>
      <c r="F20" s="150"/>
      <c r="G20" s="276" t="s">
        <v>74</v>
      </c>
      <c r="H20" s="409"/>
      <c r="I20" s="114" t="s">
        <v>154</v>
      </c>
      <c r="J20" s="5"/>
    </row>
    <row r="21" spans="1:10" ht="14.25" customHeight="1">
      <c r="A21" s="1368"/>
      <c r="B21" s="829"/>
      <c r="C21" s="500"/>
      <c r="D21" s="116"/>
      <c r="E21" s="116"/>
      <c r="F21" s="116"/>
      <c r="G21" s="1221" t="s">
        <v>1296</v>
      </c>
      <c r="H21" s="1219"/>
      <c r="I21" s="1113" t="s">
        <v>126</v>
      </c>
      <c r="J21" s="5"/>
    </row>
    <row r="22" spans="1:10" ht="14.25" customHeight="1" thickBot="1">
      <c r="A22" s="1369"/>
      <c r="B22" s="163" t="s">
        <v>1061</v>
      </c>
      <c r="C22" s="375"/>
      <c r="D22" s="221"/>
      <c r="E22" s="221"/>
      <c r="F22" s="221"/>
      <c r="G22" s="1367"/>
      <c r="H22" s="1367"/>
      <c r="I22" s="499"/>
      <c r="J22" s="5"/>
    </row>
    <row r="23" spans="1:10" ht="10.25" customHeight="1" thickBot="1">
      <c r="A23" s="151"/>
      <c r="B23" s="282"/>
      <c r="C23" s="129"/>
      <c r="D23" s="281"/>
      <c r="E23" s="275"/>
      <c r="F23" s="130"/>
      <c r="G23" s="283"/>
      <c r="H23" s="275"/>
      <c r="I23" s="150"/>
    </row>
    <row r="24" spans="1:10" ht="18" customHeight="1">
      <c r="A24" s="1313" t="s">
        <v>1</v>
      </c>
      <c r="B24" s="845" t="s">
        <v>158</v>
      </c>
      <c r="C24" s="216"/>
      <c r="D24" s="287">
        <v>0</v>
      </c>
      <c r="E24" s="287" t="s">
        <v>1111</v>
      </c>
      <c r="F24" s="287" t="s">
        <v>1112</v>
      </c>
      <c r="G24" s="287" t="s">
        <v>481</v>
      </c>
      <c r="H24" s="287" t="s">
        <v>113</v>
      </c>
      <c r="I24" s="295"/>
      <c r="J24" s="209"/>
    </row>
    <row r="25" spans="1:10" ht="14.25" customHeight="1">
      <c r="A25" s="1314"/>
      <c r="B25" s="1255"/>
      <c r="C25" s="1279" t="s">
        <v>1610</v>
      </c>
      <c r="D25" s="1235" t="s">
        <v>65</v>
      </c>
      <c r="E25" s="1236"/>
      <c r="F25" s="1236"/>
      <c r="G25" s="1236"/>
      <c r="H25" s="1236"/>
      <c r="I25" s="1237"/>
      <c r="J25" s="5"/>
    </row>
    <row r="26" spans="1:10" ht="18" customHeight="1">
      <c r="A26" s="1314"/>
      <c r="B26" s="1255"/>
      <c r="C26" s="1289"/>
      <c r="D26" s="337" t="s">
        <v>221</v>
      </c>
      <c r="E26" s="37">
        <f>'obsah 2'!D92</f>
        <v>7195</v>
      </c>
      <c r="F26" s="37">
        <f>'obsah 2'!E92</f>
        <v>7423</v>
      </c>
      <c r="G26" s="37">
        <f>'obsah 2'!F92</f>
        <v>7586</v>
      </c>
      <c r="H26" s="37">
        <f>'obsah 2'!G92</f>
        <v>8270</v>
      </c>
      <c r="I26" s="309"/>
      <c r="J26" s="5"/>
    </row>
    <row r="27" spans="1:10" ht="14.25" customHeight="1">
      <c r="A27" s="1314"/>
      <c r="B27" s="1255"/>
      <c r="C27" s="1289"/>
      <c r="D27" s="113"/>
      <c r="E27" s="233"/>
      <c r="F27" s="233"/>
      <c r="G27" s="233"/>
      <c r="H27" s="265"/>
      <c r="I27" s="376"/>
      <c r="J27" s="5"/>
    </row>
    <row r="28" spans="1:10" ht="14.25" customHeight="1">
      <c r="A28" s="1314"/>
      <c r="B28" s="1255"/>
      <c r="C28" s="1289"/>
      <c r="D28" s="1251" t="s">
        <v>66</v>
      </c>
      <c r="E28" s="1256"/>
      <c r="F28" s="1256"/>
      <c r="G28" s="1251" t="s">
        <v>67</v>
      </c>
      <c r="H28" s="1256"/>
      <c r="I28" s="1257"/>
      <c r="J28" s="5"/>
    </row>
    <row r="29" spans="1:10" ht="14.25" customHeight="1">
      <c r="A29" s="1314"/>
      <c r="B29" s="1255"/>
      <c r="C29" s="1289"/>
      <c r="D29" s="42" t="s">
        <v>68</v>
      </c>
      <c r="E29" s="1248" t="s">
        <v>141</v>
      </c>
      <c r="F29" s="1259"/>
      <c r="G29" s="1253" t="s">
        <v>69</v>
      </c>
      <c r="H29" s="1259"/>
      <c r="I29" s="114">
        <v>99</v>
      </c>
      <c r="J29" s="5"/>
    </row>
    <row r="30" spans="1:10" ht="14.25" customHeight="1">
      <c r="A30" s="1314"/>
      <c r="B30" s="1255"/>
      <c r="C30" s="1289"/>
      <c r="D30" s="99" t="s">
        <v>70</v>
      </c>
      <c r="E30" s="1244" t="s">
        <v>971</v>
      </c>
      <c r="F30" s="1350"/>
      <c r="G30" s="1246" t="s">
        <v>71</v>
      </c>
      <c r="H30" s="1350"/>
      <c r="I30" s="114">
        <v>64</v>
      </c>
      <c r="J30" s="5"/>
    </row>
    <row r="31" spans="1:10" ht="14.25" customHeight="1">
      <c r="A31" s="1314"/>
      <c r="B31" s="1255"/>
      <c r="C31" s="1289"/>
      <c r="D31" s="276" t="s">
        <v>72</v>
      </c>
      <c r="E31" s="276"/>
      <c r="F31" s="307">
        <v>1</v>
      </c>
      <c r="G31" s="1221" t="s">
        <v>73</v>
      </c>
      <c r="H31" s="1219"/>
      <c r="I31" s="316">
        <v>46</v>
      </c>
      <c r="J31" s="5"/>
    </row>
    <row r="32" spans="1:10" ht="14.25" customHeight="1">
      <c r="A32" s="1314"/>
      <c r="B32" s="1255"/>
      <c r="C32" s="364"/>
      <c r="D32" s="1214"/>
      <c r="E32" s="1214"/>
      <c r="F32" s="150"/>
      <c r="G32" s="276" t="s">
        <v>74</v>
      </c>
      <c r="H32" s="307"/>
      <c r="I32" s="487">
        <v>50</v>
      </c>
      <c r="J32" s="5"/>
    </row>
    <row r="33" spans="1:10" ht="14.25" customHeight="1">
      <c r="A33" s="1314"/>
      <c r="B33" s="829"/>
      <c r="C33" s="500"/>
      <c r="D33" s="131"/>
      <c r="E33" s="131"/>
      <c r="F33" s="131"/>
      <c r="G33" s="1221" t="s">
        <v>1296</v>
      </c>
      <c r="H33" s="1221"/>
      <c r="I33" s="507" t="s">
        <v>126</v>
      </c>
      <c r="J33" s="5"/>
    </row>
    <row r="34" spans="1:10" ht="14.25" customHeight="1" thickBot="1">
      <c r="A34" s="1315"/>
      <c r="B34" s="476" t="s">
        <v>1061</v>
      </c>
      <c r="C34" s="375"/>
      <c r="D34" s="221"/>
      <c r="E34" s="221"/>
      <c r="F34" s="221"/>
      <c r="G34" s="1367"/>
      <c r="H34" s="1227"/>
      <c r="I34" s="499"/>
      <c r="J34" s="5"/>
    </row>
    <row r="35" spans="1:10" ht="10.25" customHeight="1" thickBot="1">
      <c r="A35" s="1111"/>
      <c r="B35" s="282"/>
      <c r="C35" s="129"/>
      <c r="D35" s="281"/>
      <c r="E35" s="275"/>
      <c r="F35" s="130"/>
      <c r="G35" s="283"/>
      <c r="H35" s="275"/>
      <c r="I35" s="289"/>
    </row>
    <row r="36" spans="1:10" ht="18" customHeight="1">
      <c r="A36" s="1373" t="s">
        <v>1</v>
      </c>
      <c r="B36" s="1267" t="s">
        <v>1326</v>
      </c>
      <c r="C36" s="1264"/>
      <c r="D36" s="287"/>
      <c r="E36" s="1364" t="s">
        <v>1962</v>
      </c>
      <c r="F36" s="1365"/>
      <c r="G36" s="1365"/>
      <c r="H36" s="1365"/>
      <c r="I36" s="1366"/>
      <c r="J36" s="209"/>
    </row>
    <row r="37" spans="1:10" ht="14.25" customHeight="1">
      <c r="A37" s="1374"/>
      <c r="B37" s="1242"/>
      <c r="C37" s="1370" t="s">
        <v>1961</v>
      </c>
      <c r="D37" s="1235" t="s">
        <v>65</v>
      </c>
      <c r="E37" s="1236"/>
      <c r="F37" s="1236"/>
      <c r="G37" s="1236"/>
      <c r="H37" s="1236"/>
      <c r="I37" s="1237"/>
      <c r="J37" s="5"/>
    </row>
    <row r="38" spans="1:10" ht="18" customHeight="1">
      <c r="A38" s="1374"/>
      <c r="B38" s="1242"/>
      <c r="C38" s="1370"/>
      <c r="D38" s="37"/>
      <c r="E38" s="37"/>
      <c r="F38" s="37"/>
      <c r="G38" s="37"/>
      <c r="H38" s="231"/>
      <c r="I38" s="309">
        <f>'obsah 2'!D93</f>
        <v>15870</v>
      </c>
      <c r="J38" s="5"/>
    </row>
    <row r="39" spans="1:10" ht="14.25" customHeight="1">
      <c r="A39" s="1374"/>
      <c r="B39" s="1242"/>
      <c r="C39" s="1370"/>
      <c r="D39" s="113"/>
      <c r="E39" s="233">
        <v>9142</v>
      </c>
      <c r="F39" s="233">
        <v>9202</v>
      </c>
      <c r="G39" s="233"/>
      <c r="H39" s="265">
        <v>12857</v>
      </c>
      <c r="I39" s="376"/>
      <c r="J39" s="5"/>
    </row>
    <row r="40" spans="1:10" ht="14.25" customHeight="1">
      <c r="A40" s="1374"/>
      <c r="B40" s="1242"/>
      <c r="C40" s="1370"/>
      <c r="D40" s="1251" t="s">
        <v>66</v>
      </c>
      <c r="E40" s="1256"/>
      <c r="F40" s="1256"/>
      <c r="G40" s="1251" t="s">
        <v>67</v>
      </c>
      <c r="H40" s="1256"/>
      <c r="I40" s="1257"/>
      <c r="J40" s="5"/>
    </row>
    <row r="41" spans="1:10" ht="14.25" customHeight="1">
      <c r="A41" s="1374"/>
      <c r="B41" s="1242"/>
      <c r="C41" s="1370"/>
      <c r="D41" s="42" t="s">
        <v>68</v>
      </c>
      <c r="E41" s="1248" t="s">
        <v>370</v>
      </c>
      <c r="F41" s="1259"/>
      <c r="G41" s="1253" t="s">
        <v>69</v>
      </c>
      <c r="H41" s="1259"/>
      <c r="I41" s="691" t="s">
        <v>1443</v>
      </c>
      <c r="J41" s="5"/>
    </row>
    <row r="42" spans="1:10" ht="14.25" customHeight="1">
      <c r="A42" s="1374"/>
      <c r="B42" s="1242"/>
      <c r="C42" s="1370"/>
      <c r="D42" s="42" t="s">
        <v>70</v>
      </c>
      <c r="E42" s="1248" t="s">
        <v>1441</v>
      </c>
      <c r="F42" s="1259"/>
      <c r="G42" s="1253" t="s">
        <v>71</v>
      </c>
      <c r="H42" s="1259"/>
      <c r="I42" s="114">
        <v>65</v>
      </c>
      <c r="J42" s="5"/>
    </row>
    <row r="43" spans="1:10" ht="14.25" customHeight="1">
      <c r="A43" s="1374"/>
      <c r="B43" s="1242"/>
      <c r="C43" s="1370"/>
      <c r="D43" s="42" t="s">
        <v>72</v>
      </c>
      <c r="E43" s="42"/>
      <c r="F43" s="45">
        <v>1</v>
      </c>
      <c r="G43" s="1246" t="s">
        <v>73</v>
      </c>
      <c r="H43" s="1350"/>
      <c r="I43" s="137">
        <v>48</v>
      </c>
      <c r="J43" s="5"/>
    </row>
    <row r="44" spans="1:10" ht="14.25" customHeight="1">
      <c r="A44" s="1374"/>
      <c r="B44" s="1242"/>
      <c r="C44" s="1370"/>
      <c r="D44" s="1371"/>
      <c r="E44" s="1371"/>
      <c r="F44" s="1372"/>
      <c r="G44" s="276" t="s">
        <v>74</v>
      </c>
      <c r="H44" s="307"/>
      <c r="I44" s="821" t="s">
        <v>154</v>
      </c>
      <c r="J44" s="5"/>
    </row>
    <row r="45" spans="1:10" ht="14.25" customHeight="1">
      <c r="A45" s="1374"/>
      <c r="B45" s="829"/>
      <c r="C45" s="1370"/>
      <c r="D45" s="612"/>
      <c r="E45" s="612"/>
      <c r="F45" s="612"/>
      <c r="G45" s="1221" t="s">
        <v>1296</v>
      </c>
      <c r="H45" s="1219"/>
      <c r="I45" s="127" t="s">
        <v>1327</v>
      </c>
      <c r="J45" s="5"/>
    </row>
    <row r="46" spans="1:10" ht="14.25" customHeight="1" thickBot="1">
      <c r="A46" s="1375"/>
      <c r="B46" s="428" t="s">
        <v>1061</v>
      </c>
      <c r="C46" s="375"/>
      <c r="D46" s="221"/>
      <c r="E46" s="221"/>
      <c r="F46" s="221"/>
      <c r="G46" s="1367"/>
      <c r="H46" s="1227"/>
      <c r="I46" s="499"/>
      <c r="J46" s="5"/>
    </row>
    <row r="47" spans="1:10" ht="10.25" customHeight="1" thickBot="1">
      <c r="A47" s="151"/>
      <c r="B47" s="282"/>
      <c r="C47" s="129"/>
      <c r="D47" s="281"/>
      <c r="E47" s="275"/>
      <c r="F47" s="130"/>
      <c r="G47" s="283"/>
      <c r="H47" s="275"/>
      <c r="I47" s="150"/>
    </row>
    <row r="48" spans="1:10" ht="18" customHeight="1">
      <c r="A48" s="1373" t="s">
        <v>1</v>
      </c>
      <c r="B48" s="1267" t="s">
        <v>1440</v>
      </c>
      <c r="C48" s="1264"/>
      <c r="D48" s="287"/>
      <c r="E48" s="1364" t="s">
        <v>1962</v>
      </c>
      <c r="F48" s="1365"/>
      <c r="G48" s="1365"/>
      <c r="H48" s="1365"/>
      <c r="I48" s="1366"/>
      <c r="J48" s="209"/>
    </row>
    <row r="49" spans="1:10" ht="14.25" customHeight="1">
      <c r="A49" s="1374"/>
      <c r="B49" s="1242"/>
      <c r="C49" s="1370" t="s">
        <v>2077</v>
      </c>
      <c r="D49" s="1235" t="s">
        <v>65</v>
      </c>
      <c r="E49" s="1236"/>
      <c r="F49" s="1236"/>
      <c r="G49" s="1236"/>
      <c r="H49" s="1236"/>
      <c r="I49" s="1237"/>
      <c r="J49" s="5"/>
    </row>
    <row r="50" spans="1:10" ht="18" customHeight="1">
      <c r="A50" s="1374"/>
      <c r="B50" s="1242"/>
      <c r="C50" s="1370"/>
      <c r="D50" s="37"/>
      <c r="E50" s="37"/>
      <c r="F50" s="37"/>
      <c r="G50" s="37"/>
      <c r="H50" s="231"/>
      <c r="I50" s="309">
        <f>'obsah 2'!D94</f>
        <v>14251</v>
      </c>
      <c r="J50" s="5"/>
    </row>
    <row r="51" spans="1:10" ht="14.25" customHeight="1">
      <c r="A51" s="1374"/>
      <c r="B51" s="1242"/>
      <c r="C51" s="1370"/>
      <c r="D51" s="113"/>
      <c r="E51" s="233">
        <v>9142</v>
      </c>
      <c r="F51" s="233">
        <v>9202</v>
      </c>
      <c r="G51" s="233"/>
      <c r="H51" s="265">
        <v>12857</v>
      </c>
      <c r="I51" s="376"/>
      <c r="J51" s="5"/>
    </row>
    <row r="52" spans="1:10" ht="14.25" customHeight="1">
      <c r="A52" s="1374"/>
      <c r="B52" s="1242"/>
      <c r="C52" s="1370"/>
      <c r="D52" s="1251" t="s">
        <v>66</v>
      </c>
      <c r="E52" s="1256"/>
      <c r="F52" s="1256"/>
      <c r="G52" s="1251" t="s">
        <v>67</v>
      </c>
      <c r="H52" s="1256"/>
      <c r="I52" s="1257"/>
      <c r="J52" s="5"/>
    </row>
    <row r="53" spans="1:10" ht="14.25" customHeight="1">
      <c r="A53" s="1374"/>
      <c r="B53" s="1242"/>
      <c r="C53" s="1370"/>
      <c r="D53" s="42" t="s">
        <v>68</v>
      </c>
      <c r="E53" s="1248" t="s">
        <v>316</v>
      </c>
      <c r="F53" s="1259"/>
      <c r="G53" s="1253" t="s">
        <v>69</v>
      </c>
      <c r="H53" s="1259"/>
      <c r="I53" s="691" t="s">
        <v>1444</v>
      </c>
      <c r="J53" s="5"/>
    </row>
    <row r="54" spans="1:10" ht="14.25" customHeight="1">
      <c r="A54" s="1374"/>
      <c r="B54" s="1242"/>
      <c r="C54" s="1370"/>
      <c r="D54" s="42" t="s">
        <v>70</v>
      </c>
      <c r="E54" s="1248" t="s">
        <v>1442</v>
      </c>
      <c r="F54" s="1259"/>
      <c r="G54" s="1253" t="s">
        <v>71</v>
      </c>
      <c r="H54" s="1259"/>
      <c r="I54" s="114">
        <v>65</v>
      </c>
      <c r="J54" s="5"/>
    </row>
    <row r="55" spans="1:10" ht="14.25" customHeight="1">
      <c r="A55" s="1374"/>
      <c r="B55" s="1242"/>
      <c r="C55" s="1370"/>
      <c r="D55" s="42" t="s">
        <v>72</v>
      </c>
      <c r="E55" s="42"/>
      <c r="F55" s="45">
        <v>1</v>
      </c>
      <c r="G55" s="1246" t="s">
        <v>73</v>
      </c>
      <c r="H55" s="1350"/>
      <c r="I55" s="137">
        <v>48</v>
      </c>
      <c r="J55" s="5"/>
    </row>
    <row r="56" spans="1:10" ht="14.25" customHeight="1">
      <c r="A56" s="1374"/>
      <c r="B56" s="1242"/>
      <c r="C56" s="1370"/>
      <c r="D56" s="1371"/>
      <c r="E56" s="1371"/>
      <c r="F56" s="1372"/>
      <c r="G56" s="276" t="s">
        <v>74</v>
      </c>
      <c r="H56" s="307"/>
      <c r="I56" s="821" t="s">
        <v>154</v>
      </c>
      <c r="J56" s="5"/>
    </row>
    <row r="57" spans="1:10" ht="14.25" customHeight="1">
      <c r="A57" s="1374"/>
      <c r="B57" s="829"/>
      <c r="C57" s="1370"/>
      <c r="D57" s="612"/>
      <c r="E57" s="612"/>
      <c r="F57" s="612"/>
      <c r="G57" s="1221" t="s">
        <v>1296</v>
      </c>
      <c r="H57" s="1219"/>
      <c r="I57" s="127" t="s">
        <v>1327</v>
      </c>
      <c r="J57" s="5"/>
    </row>
    <row r="58" spans="1:10" ht="14.25" customHeight="1" thickBot="1">
      <c r="A58" s="1375"/>
      <c r="B58" s="428" t="s">
        <v>1061</v>
      </c>
      <c r="C58" s="375"/>
      <c r="D58" s="221"/>
      <c r="E58" s="221"/>
      <c r="F58" s="221"/>
      <c r="G58" s="1367"/>
      <c r="H58" s="1227"/>
      <c r="I58" s="499"/>
      <c r="J58" s="5"/>
    </row>
    <row r="59" spans="1:10" ht="13.5" customHeight="1">
      <c r="B59" s="1022" t="s">
        <v>2042</v>
      </c>
      <c r="J59" s="5"/>
    </row>
    <row r="60" spans="1:10" ht="12.75" customHeight="1">
      <c r="J60" s="5"/>
    </row>
    <row r="61" spans="1:10" ht="12.75" customHeight="1">
      <c r="J61" s="5"/>
    </row>
    <row r="62" spans="1:10" ht="12.75" customHeight="1">
      <c r="J62" s="5"/>
    </row>
    <row r="63" spans="1:10" ht="12.75" customHeight="1">
      <c r="J63" s="5"/>
    </row>
    <row r="64" spans="1:10" ht="12.75" customHeight="1">
      <c r="J64" s="5"/>
    </row>
    <row r="65" spans="10:10" ht="12.75" customHeight="1">
      <c r="J65" s="5"/>
    </row>
    <row r="66" spans="10:10" ht="12.75" customHeight="1">
      <c r="J66" s="5"/>
    </row>
  </sheetData>
  <mergeCells count="73">
    <mergeCell ref="A36:A46"/>
    <mergeCell ref="D37:I37"/>
    <mergeCell ref="D40:F40"/>
    <mergeCell ref="A48:A58"/>
    <mergeCell ref="D49:I49"/>
    <mergeCell ref="D52:F52"/>
    <mergeCell ref="G52:I52"/>
    <mergeCell ref="E53:F53"/>
    <mergeCell ref="G53:H53"/>
    <mergeCell ref="G58:H58"/>
    <mergeCell ref="E54:F54"/>
    <mergeCell ref="E42:F42"/>
    <mergeCell ref="G42:H42"/>
    <mergeCell ref="G40:I40"/>
    <mergeCell ref="E41:F41"/>
    <mergeCell ref="B37:B44"/>
    <mergeCell ref="G19:H19"/>
    <mergeCell ref="G16:I16"/>
    <mergeCell ref="G17:H17"/>
    <mergeCell ref="G18:H18"/>
    <mergeCell ref="D16:F16"/>
    <mergeCell ref="E17:F17"/>
    <mergeCell ref="E7:F7"/>
    <mergeCell ref="G7:H7"/>
    <mergeCell ref="G8:H8"/>
    <mergeCell ref="G6:H6"/>
    <mergeCell ref="D13:I13"/>
    <mergeCell ref="G54:H54"/>
    <mergeCell ref="G55:H55"/>
    <mergeCell ref="B48:C48"/>
    <mergeCell ref="C49:C57"/>
    <mergeCell ref="G57:H57"/>
    <mergeCell ref="B49:B56"/>
    <mergeCell ref="D56:F56"/>
    <mergeCell ref="E48:I48"/>
    <mergeCell ref="G45:H45"/>
    <mergeCell ref="C37:C45"/>
    <mergeCell ref="G43:H43"/>
    <mergeCell ref="G41:H41"/>
    <mergeCell ref="G46:H46"/>
    <mergeCell ref="D44:F44"/>
    <mergeCell ref="A24:A34"/>
    <mergeCell ref="D32:E32"/>
    <mergeCell ref="B2:B8"/>
    <mergeCell ref="G10:H10"/>
    <mergeCell ref="A1:A10"/>
    <mergeCell ref="D9:E9"/>
    <mergeCell ref="G22:H22"/>
    <mergeCell ref="D20:E20"/>
    <mergeCell ref="A12:A22"/>
    <mergeCell ref="G5:I5"/>
    <mergeCell ref="E18:F18"/>
    <mergeCell ref="G31:H31"/>
    <mergeCell ref="G33:H33"/>
    <mergeCell ref="G30:H30"/>
    <mergeCell ref="D5:F5"/>
    <mergeCell ref="E6:F6"/>
    <mergeCell ref="B36:C36"/>
    <mergeCell ref="G21:H21"/>
    <mergeCell ref="B13:B20"/>
    <mergeCell ref="C13:C19"/>
    <mergeCell ref="C2:C8"/>
    <mergeCell ref="D2:I2"/>
    <mergeCell ref="E36:I36"/>
    <mergeCell ref="D25:I25"/>
    <mergeCell ref="C25:C31"/>
    <mergeCell ref="E30:F30"/>
    <mergeCell ref="D28:F28"/>
    <mergeCell ref="G28:I28"/>
    <mergeCell ref="B25:B32"/>
    <mergeCell ref="G34:H34"/>
    <mergeCell ref="G29:H29"/>
    <mergeCell ref="E29:F29"/>
  </mergeCells>
  <hyperlinks>
    <hyperlink ref="B10" r:id="rId1" xr:uid="{00000000-0004-0000-0900-000000000000}"/>
    <hyperlink ref="B22" r:id="rId2" xr:uid="{00000000-0004-0000-0900-000001000000}"/>
    <hyperlink ref="B34" r:id="rId3" xr:uid="{00000000-0004-0000-0900-000002000000}"/>
    <hyperlink ref="B46" r:id="rId4" xr:uid="{00000000-0004-0000-0900-000003000000}"/>
    <hyperlink ref="B58" r:id="rId5" xr:uid="{00000000-0004-0000-0900-000004000000}"/>
  </hyperlinks>
  <pageMargins left="0.39370078740157483" right="7.874015748031496E-2" top="0.74803149606299213" bottom="0.74803149606299213" header="0" footer="0"/>
  <pageSetup paperSize="9" scale="80" orientation="portrait" r:id="rId6"/>
  <headerFooter>
    <oddHeader>&amp;C&amp;11Studio Plus</oddHeader>
    <oddFooter>&amp;C&amp;11&amp;A</oddFooter>
  </headerFooter>
  <drawing r:id="rId7"/>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List12">
    <pageSetUpPr fitToPage="1"/>
  </sheetPr>
  <dimension ref="A1:Q64"/>
  <sheetViews>
    <sheetView zoomScale="90" zoomScaleNormal="90" zoomScaleSheetLayoutView="90" workbookViewId="0">
      <selection activeCell="C2" sqref="C2:C8"/>
    </sheetView>
  </sheetViews>
  <sheetFormatPr baseColWidth="10" defaultColWidth="14.3984375" defaultRowHeight="15" customHeight="1"/>
  <cols>
    <col min="1" max="1" width="2.3984375" style="33" customWidth="1"/>
    <col min="2" max="2" width="20.19921875" customWidth="1"/>
    <col min="3" max="3" width="50.796875" customWidth="1"/>
    <col min="4" max="8" width="9.796875" customWidth="1"/>
    <col min="9" max="9" width="10.59765625" customWidth="1"/>
    <col min="10" max="10" width="10.796875" customWidth="1"/>
    <col min="11" max="12" width="8.796875" customWidth="1"/>
    <col min="13" max="13" width="14" customWidth="1"/>
    <col min="14" max="14" width="12.3984375" customWidth="1"/>
    <col min="15" max="15" width="12.796875" customWidth="1"/>
    <col min="16" max="26" width="8.796875" customWidth="1"/>
  </cols>
  <sheetData>
    <row r="1" spans="1:10" ht="18" customHeight="1">
      <c r="A1" s="1270" t="s">
        <v>1439</v>
      </c>
      <c r="B1" s="845">
        <v>8800</v>
      </c>
      <c r="C1" s="849" t="s">
        <v>167</v>
      </c>
      <c r="D1" s="287"/>
      <c r="E1" s="287"/>
      <c r="F1" s="287" t="s">
        <v>168</v>
      </c>
      <c r="G1" s="287"/>
      <c r="H1" s="287" t="s">
        <v>169</v>
      </c>
      <c r="I1" s="295"/>
      <c r="J1" s="210"/>
    </row>
    <row r="2" spans="1:10" ht="14.25" customHeight="1">
      <c r="A2" s="1351"/>
      <c r="B2" s="1242"/>
      <c r="C2" s="1279" t="s">
        <v>1611</v>
      </c>
      <c r="D2" s="1235" t="s">
        <v>65</v>
      </c>
      <c r="E2" s="1236"/>
      <c r="F2" s="1236"/>
      <c r="G2" s="1236"/>
      <c r="H2" s="1236"/>
      <c r="I2" s="1237"/>
      <c r="J2" s="5"/>
    </row>
    <row r="3" spans="1:10" ht="17" customHeight="1">
      <c r="A3" s="1351"/>
      <c r="B3" s="1242"/>
      <c r="C3" s="1289"/>
      <c r="D3" s="37"/>
      <c r="E3" s="37"/>
      <c r="F3" s="37">
        <f>'obsah 2'!D96</f>
        <v>10854</v>
      </c>
      <c r="G3" s="37"/>
      <c r="H3" s="37">
        <f>'obsah 2'!D97</f>
        <v>12116</v>
      </c>
      <c r="I3" s="112"/>
      <c r="J3" s="5"/>
    </row>
    <row r="4" spans="1:10" ht="14.25" customHeight="1">
      <c r="A4" s="1351"/>
      <c r="B4" s="1242"/>
      <c r="C4" s="1289"/>
      <c r="D4" s="113"/>
      <c r="E4" s="113"/>
      <c r="F4" s="113"/>
      <c r="G4" s="113"/>
      <c r="H4" s="113"/>
      <c r="I4" s="235"/>
      <c r="J4" s="5"/>
    </row>
    <row r="5" spans="1:10" ht="14.25" customHeight="1">
      <c r="A5" s="1351"/>
      <c r="B5" s="1242"/>
      <c r="C5" s="1289"/>
      <c r="D5" s="1251" t="s">
        <v>66</v>
      </c>
      <c r="E5" s="1256"/>
      <c r="F5" s="1256"/>
      <c r="G5" s="1251" t="s">
        <v>67</v>
      </c>
      <c r="H5" s="1256"/>
      <c r="I5" s="1257"/>
      <c r="J5" s="5"/>
    </row>
    <row r="6" spans="1:10" ht="14.25" customHeight="1">
      <c r="A6" s="1351"/>
      <c r="B6" s="1242"/>
      <c r="C6" s="1289"/>
      <c r="D6" s="42" t="s">
        <v>68</v>
      </c>
      <c r="E6" s="1248" t="s">
        <v>170</v>
      </c>
      <c r="F6" s="1259"/>
      <c r="G6" s="1253" t="s">
        <v>69</v>
      </c>
      <c r="H6" s="1259"/>
      <c r="I6" s="114" t="s">
        <v>171</v>
      </c>
      <c r="J6" s="5"/>
    </row>
    <row r="7" spans="1:10" ht="14.25" customHeight="1">
      <c r="A7" s="1351"/>
      <c r="B7" s="1242"/>
      <c r="C7" s="1289"/>
      <c r="D7" s="99" t="s">
        <v>70</v>
      </c>
      <c r="E7" s="1244" t="s">
        <v>974</v>
      </c>
      <c r="F7" s="1350"/>
      <c r="G7" s="1253" t="s">
        <v>71</v>
      </c>
      <c r="H7" s="1259"/>
      <c r="I7" s="114">
        <v>58</v>
      </c>
      <c r="J7" s="5"/>
    </row>
    <row r="8" spans="1:10" ht="14.25" customHeight="1">
      <c r="A8" s="1351"/>
      <c r="B8" s="829"/>
      <c r="C8" s="1289"/>
      <c r="D8" s="276" t="s">
        <v>72</v>
      </c>
      <c r="E8" s="276"/>
      <c r="F8" s="307">
        <v>1</v>
      </c>
      <c r="G8" s="1258" t="s">
        <v>73</v>
      </c>
      <c r="H8" s="1259"/>
      <c r="I8" s="114" t="s">
        <v>377</v>
      </c>
      <c r="J8" s="5"/>
    </row>
    <row r="9" spans="1:10" ht="14.25" customHeight="1" thickBot="1">
      <c r="A9" s="1352"/>
      <c r="B9" s="163" t="s">
        <v>1061</v>
      </c>
      <c r="C9" s="133" t="s">
        <v>172</v>
      </c>
      <c r="D9" s="1260">
        <f>'obsah 1'!J148</f>
        <v>825</v>
      </c>
      <c r="E9" s="1290"/>
      <c r="F9" s="372"/>
      <c r="G9" s="221" t="s">
        <v>74</v>
      </c>
      <c r="H9" s="531"/>
      <c r="I9" s="139" t="s">
        <v>122</v>
      </c>
      <c r="J9" s="5"/>
    </row>
    <row r="10" spans="1:10" ht="10.25" customHeight="1" thickBot="1">
      <c r="A10" s="824"/>
      <c r="B10" s="282"/>
      <c r="C10" s="129"/>
      <c r="D10" s="281"/>
      <c r="E10" s="275"/>
      <c r="F10" s="130"/>
      <c r="G10" s="283"/>
      <c r="H10" s="275"/>
      <c r="I10" s="150"/>
    </row>
    <row r="11" spans="1:10" ht="18" customHeight="1">
      <c r="A11" s="1270" t="s">
        <v>1439</v>
      </c>
      <c r="B11" s="845">
        <v>8850</v>
      </c>
      <c r="C11" s="849" t="s">
        <v>174</v>
      </c>
      <c r="D11" s="323"/>
      <c r="E11" s="287"/>
      <c r="F11" s="287" t="s">
        <v>168</v>
      </c>
      <c r="G11" s="287"/>
      <c r="H11" s="287" t="s">
        <v>169</v>
      </c>
      <c r="I11" s="335"/>
      <c r="J11" s="210"/>
    </row>
    <row r="12" spans="1:10" ht="14.25" customHeight="1">
      <c r="A12" s="1351"/>
      <c r="B12" s="1242"/>
      <c r="C12" s="1279" t="s">
        <v>1612</v>
      </c>
      <c r="D12" s="1235" t="s">
        <v>65</v>
      </c>
      <c r="E12" s="1236"/>
      <c r="F12" s="1236"/>
      <c r="G12" s="1236"/>
      <c r="H12" s="1236"/>
      <c r="I12" s="1237"/>
      <c r="J12" s="5"/>
    </row>
    <row r="13" spans="1:10" ht="17" customHeight="1">
      <c r="A13" s="1351"/>
      <c r="B13" s="1242"/>
      <c r="C13" s="1289"/>
      <c r="D13" s="37"/>
      <c r="E13" s="37"/>
      <c r="F13" s="37">
        <f>'obsah 2'!D98</f>
        <v>9354</v>
      </c>
      <c r="G13" s="37"/>
      <c r="H13" s="37">
        <f>'obsah 2'!D99</f>
        <v>10616</v>
      </c>
      <c r="I13" s="112"/>
      <c r="J13" s="5"/>
    </row>
    <row r="14" spans="1:10" ht="14.25" customHeight="1">
      <c r="A14" s="1351"/>
      <c r="B14" s="1242"/>
      <c r="C14" s="1289"/>
      <c r="D14" s="113"/>
      <c r="E14" s="113"/>
      <c r="F14" s="113"/>
      <c r="G14" s="274"/>
      <c r="H14" s="274"/>
      <c r="I14" s="288"/>
      <c r="J14" s="5"/>
    </row>
    <row r="15" spans="1:10" ht="14.25" customHeight="1">
      <c r="A15" s="1351"/>
      <c r="B15" s="1242"/>
      <c r="C15" s="1289"/>
      <c r="D15" s="1251" t="s">
        <v>66</v>
      </c>
      <c r="E15" s="1256"/>
      <c r="F15" s="1256"/>
      <c r="G15" s="1251" t="s">
        <v>67</v>
      </c>
      <c r="H15" s="1256"/>
      <c r="I15" s="1257"/>
      <c r="J15" s="5"/>
    </row>
    <row r="16" spans="1:10" ht="14.25" customHeight="1">
      <c r="A16" s="1351"/>
      <c r="B16" s="1242"/>
      <c r="C16" s="1289"/>
      <c r="D16" s="42" t="s">
        <v>68</v>
      </c>
      <c r="E16" s="1248" t="s">
        <v>175</v>
      </c>
      <c r="F16" s="1259"/>
      <c r="G16" s="1253" t="s">
        <v>69</v>
      </c>
      <c r="H16" s="1259"/>
      <c r="I16" s="114" t="s">
        <v>176</v>
      </c>
      <c r="J16" s="5"/>
    </row>
    <row r="17" spans="1:17" ht="14.25" customHeight="1">
      <c r="A17" s="1351"/>
      <c r="B17" s="1242"/>
      <c r="C17" s="1289"/>
      <c r="D17" s="42" t="s">
        <v>70</v>
      </c>
      <c r="E17" s="1248" t="s">
        <v>975</v>
      </c>
      <c r="F17" s="1259"/>
      <c r="G17" s="1253" t="s">
        <v>71</v>
      </c>
      <c r="H17" s="1259"/>
      <c r="I17" s="114">
        <v>56</v>
      </c>
      <c r="J17" s="5"/>
    </row>
    <row r="18" spans="1:17" ht="14.25" customHeight="1">
      <c r="A18" s="1351"/>
      <c r="B18" s="829"/>
      <c r="C18" s="1289"/>
      <c r="D18" s="42" t="s">
        <v>72</v>
      </c>
      <c r="E18" s="42"/>
      <c r="F18" s="45">
        <v>1</v>
      </c>
      <c r="G18" s="1253" t="s">
        <v>73</v>
      </c>
      <c r="H18" s="1259"/>
      <c r="I18" s="114" t="s">
        <v>377</v>
      </c>
      <c r="J18" s="5"/>
    </row>
    <row r="19" spans="1:17" ht="14.25" customHeight="1" thickBot="1">
      <c r="A19" s="1352"/>
      <c r="B19" s="476" t="s">
        <v>1061</v>
      </c>
      <c r="C19" s="133" t="s">
        <v>172</v>
      </c>
      <c r="D19" s="1260">
        <f>'obsah 1'!J148</f>
        <v>825</v>
      </c>
      <c r="E19" s="1290"/>
      <c r="F19" s="1067"/>
      <c r="G19" s="221" t="s">
        <v>74</v>
      </c>
      <c r="H19" s="531"/>
      <c r="I19" s="139" t="s">
        <v>122</v>
      </c>
      <c r="J19" s="5"/>
    </row>
    <row r="20" spans="1:17" ht="10.25" customHeight="1" thickBot="1">
      <c r="A20" s="824"/>
      <c r="B20" s="282"/>
      <c r="C20" s="129"/>
      <c r="D20" s="281"/>
      <c r="E20" s="275"/>
      <c r="F20" s="130"/>
      <c r="G20" s="283"/>
      <c r="H20" s="275"/>
      <c r="I20" s="150"/>
    </row>
    <row r="21" spans="1:17" ht="18" customHeight="1">
      <c r="A21" s="1232" t="s">
        <v>1439</v>
      </c>
      <c r="B21" s="845">
        <v>8800</v>
      </c>
      <c r="C21" s="849" t="s">
        <v>177</v>
      </c>
      <c r="D21" s="380"/>
      <c r="E21" s="380"/>
      <c r="F21" s="287" t="s">
        <v>178</v>
      </c>
      <c r="G21" s="287" t="s">
        <v>1042</v>
      </c>
      <c r="H21" s="287" t="s">
        <v>1122</v>
      </c>
      <c r="I21" s="432" t="s">
        <v>161</v>
      </c>
      <c r="J21" s="210"/>
      <c r="L21" s="1009"/>
      <c r="M21" s="1009"/>
      <c r="N21" s="1009"/>
      <c r="O21" s="1009"/>
      <c r="P21" s="1009"/>
      <c r="Q21" s="1009"/>
    </row>
    <row r="22" spans="1:17" ht="14.25" customHeight="1">
      <c r="A22" s="1359"/>
      <c r="B22" s="1255"/>
      <c r="C22" s="1279" t="s">
        <v>1613</v>
      </c>
      <c r="D22" s="1235" t="s">
        <v>65</v>
      </c>
      <c r="E22" s="1235"/>
      <c r="F22" s="1235"/>
      <c r="G22" s="1235"/>
      <c r="H22" s="1379"/>
      <c r="I22" s="1011" t="s">
        <v>1817</v>
      </c>
      <c r="J22" s="5"/>
      <c r="L22" s="929"/>
      <c r="M22" s="929"/>
      <c r="N22" s="929"/>
      <c r="O22" s="929"/>
      <c r="P22" s="929"/>
      <c r="Q22" s="1381"/>
    </row>
    <row r="23" spans="1:17" ht="17" customHeight="1">
      <c r="A23" s="1359"/>
      <c r="B23" s="1255"/>
      <c r="C23" s="1289"/>
      <c r="D23" s="267"/>
      <c r="E23" s="72"/>
      <c r="F23" s="73">
        <f>'obsah 2'!E100</f>
        <v>13649</v>
      </c>
      <c r="G23" s="73">
        <f>'obsah 2'!F100</f>
        <v>14743</v>
      </c>
      <c r="H23" s="37">
        <f>'obsah 2'!F100</f>
        <v>14743</v>
      </c>
      <c r="I23" s="1010">
        <f>'obsah 2'!G100</f>
        <v>15343</v>
      </c>
      <c r="J23" s="5"/>
      <c r="L23" s="929"/>
      <c r="M23" s="929"/>
      <c r="N23" s="929"/>
      <c r="O23" s="929"/>
      <c r="P23" s="929"/>
      <c r="Q23" s="1381"/>
    </row>
    <row r="24" spans="1:17" ht="14.25" customHeight="1">
      <c r="A24" s="1359"/>
      <c r="B24" s="1255"/>
      <c r="C24" s="1289"/>
      <c r="D24" s="113"/>
      <c r="E24" s="113"/>
      <c r="F24" s="113"/>
      <c r="G24" s="113"/>
      <c r="H24" s="113"/>
      <c r="I24" s="235"/>
      <c r="J24" s="5"/>
      <c r="L24" s="929"/>
      <c r="M24" s="929"/>
      <c r="N24" s="929"/>
      <c r="O24" s="929"/>
      <c r="P24" s="929"/>
      <c r="Q24" s="929"/>
    </row>
    <row r="25" spans="1:17" ht="14.25" customHeight="1">
      <c r="A25" s="1359"/>
      <c r="B25" s="1255"/>
      <c r="C25" s="1289"/>
      <c r="D25" s="1251" t="s">
        <v>66</v>
      </c>
      <c r="E25" s="1256"/>
      <c r="F25" s="1256"/>
      <c r="G25" s="1251" t="s">
        <v>67</v>
      </c>
      <c r="H25" s="1256"/>
      <c r="I25" s="1257"/>
      <c r="J25" s="5"/>
      <c r="L25" s="929"/>
      <c r="M25" s="929"/>
      <c r="N25" s="929"/>
      <c r="O25" s="929"/>
      <c r="P25" s="929"/>
      <c r="Q25" s="929"/>
    </row>
    <row r="26" spans="1:17" ht="14.25" customHeight="1">
      <c r="A26" s="1359"/>
      <c r="B26" s="1255"/>
      <c r="C26" s="1289"/>
      <c r="D26" s="42" t="s">
        <v>68</v>
      </c>
      <c r="E26" s="1248" t="s">
        <v>179</v>
      </c>
      <c r="F26" s="1259"/>
      <c r="G26" s="1253" t="s">
        <v>69</v>
      </c>
      <c r="H26" s="1259"/>
      <c r="I26" s="114" t="s">
        <v>180</v>
      </c>
      <c r="J26" s="5"/>
      <c r="L26" s="929"/>
      <c r="M26" s="929"/>
      <c r="N26" s="929"/>
      <c r="O26" s="929"/>
      <c r="P26" s="929"/>
      <c r="Q26" s="929"/>
    </row>
    <row r="27" spans="1:17" ht="14.25" customHeight="1">
      <c r="A27" s="1359"/>
      <c r="B27" s="1255"/>
      <c r="C27" s="1289"/>
      <c r="D27" s="42" t="s">
        <v>70</v>
      </c>
      <c r="E27" s="1248" t="s">
        <v>974</v>
      </c>
      <c r="F27" s="1259"/>
      <c r="G27" s="1253" t="s">
        <v>71</v>
      </c>
      <c r="H27" s="1259"/>
      <c r="I27" s="114" t="s">
        <v>181</v>
      </c>
      <c r="J27" s="5"/>
    </row>
    <row r="28" spans="1:17" ht="14.25" customHeight="1">
      <c r="A28" s="1359"/>
      <c r="B28" s="1255"/>
      <c r="C28" s="1289"/>
      <c r="D28" s="42" t="s">
        <v>72</v>
      </c>
      <c r="E28" s="42"/>
      <c r="F28" s="45">
        <v>1</v>
      </c>
      <c r="G28" s="1253" t="s">
        <v>73</v>
      </c>
      <c r="H28" s="1259"/>
      <c r="I28" s="114" t="s">
        <v>377</v>
      </c>
      <c r="J28" s="5"/>
    </row>
    <row r="29" spans="1:17" ht="14.25" customHeight="1">
      <c r="A29" s="1359"/>
      <c r="B29" s="829"/>
      <c r="C29" s="286" t="s">
        <v>1818</v>
      </c>
      <c r="D29" s="1378">
        <f>'obsah 1'!J171</f>
        <v>900</v>
      </c>
      <c r="E29" s="1350"/>
      <c r="F29" s="502">
        <v>867</v>
      </c>
      <c r="G29" s="131" t="s">
        <v>74</v>
      </c>
      <c r="H29" s="128"/>
      <c r="I29" s="114" t="s">
        <v>173</v>
      </c>
      <c r="J29" s="5"/>
    </row>
    <row r="30" spans="1:17" ht="14.25" customHeight="1" thickBot="1">
      <c r="A30" s="1360"/>
      <c r="B30" s="476" t="s">
        <v>1061</v>
      </c>
      <c r="C30" s="133" t="s">
        <v>172</v>
      </c>
      <c r="D30" s="1260">
        <f>'obsah 1'!J148</f>
        <v>825</v>
      </c>
      <c r="E30" s="1290"/>
      <c r="F30" s="372">
        <v>825</v>
      </c>
      <c r="G30" s="1376" t="s">
        <v>1296</v>
      </c>
      <c r="H30" s="1262"/>
      <c r="I30" s="139" t="s">
        <v>131</v>
      </c>
      <c r="J30" s="5"/>
    </row>
    <row r="31" spans="1:17" ht="10.25" customHeight="1" thickBot="1">
      <c r="A31" s="824"/>
      <c r="B31" s="282"/>
      <c r="C31" s="129"/>
      <c r="D31" s="281"/>
      <c r="E31" s="275"/>
      <c r="F31" s="130"/>
      <c r="G31" s="283"/>
      <c r="H31" s="275"/>
      <c r="I31" s="150"/>
    </row>
    <row r="32" spans="1:17" ht="18" customHeight="1">
      <c r="A32" s="1232" t="s">
        <v>1439</v>
      </c>
      <c r="B32" s="845">
        <v>8850</v>
      </c>
      <c r="C32" s="849" t="s">
        <v>182</v>
      </c>
      <c r="D32" s="323"/>
      <c r="E32" s="287"/>
      <c r="F32" s="287" t="s">
        <v>178</v>
      </c>
      <c r="G32" s="287" t="s">
        <v>1042</v>
      </c>
      <c r="H32" s="287" t="s">
        <v>1122</v>
      </c>
      <c r="I32" s="335" t="s">
        <v>161</v>
      </c>
      <c r="J32" s="210"/>
    </row>
    <row r="33" spans="1:10" ht="14.25" customHeight="1">
      <c r="A33" s="1359"/>
      <c r="B33" s="1255"/>
      <c r="C33" s="1279" t="s">
        <v>1614</v>
      </c>
      <c r="D33" s="1235" t="s">
        <v>65</v>
      </c>
      <c r="E33" s="1235"/>
      <c r="F33" s="1235"/>
      <c r="G33" s="1235"/>
      <c r="H33" s="1379"/>
      <c r="I33" s="1011" t="s">
        <v>1817</v>
      </c>
      <c r="J33" s="5"/>
    </row>
    <row r="34" spans="1:10" ht="17" customHeight="1">
      <c r="A34" s="1359"/>
      <c r="B34" s="1255"/>
      <c r="C34" s="1289"/>
      <c r="D34" s="37"/>
      <c r="E34" s="37"/>
      <c r="F34" s="37">
        <f>'obsah 2'!E101</f>
        <v>12149</v>
      </c>
      <c r="G34" s="37">
        <f>'obsah 2'!F101</f>
        <v>13243</v>
      </c>
      <c r="H34" s="37">
        <f>'obsah 2'!F101</f>
        <v>13243</v>
      </c>
      <c r="I34" s="112">
        <f>'obsah 2'!G101</f>
        <v>13843</v>
      </c>
      <c r="J34" s="5"/>
    </row>
    <row r="35" spans="1:10" ht="14.25" customHeight="1">
      <c r="A35" s="1359"/>
      <c r="B35" s="1255"/>
      <c r="C35" s="1289"/>
      <c r="D35" s="113"/>
      <c r="E35" s="113"/>
      <c r="F35" s="113"/>
      <c r="G35" s="274"/>
      <c r="H35" s="274"/>
      <c r="I35" s="288"/>
      <c r="J35" s="5"/>
    </row>
    <row r="36" spans="1:10" ht="14.25" customHeight="1">
      <c r="A36" s="1359"/>
      <c r="B36" s="1255"/>
      <c r="C36" s="1289"/>
      <c r="D36" s="1251" t="s">
        <v>66</v>
      </c>
      <c r="E36" s="1256"/>
      <c r="F36" s="1256"/>
      <c r="G36" s="1251" t="s">
        <v>67</v>
      </c>
      <c r="H36" s="1256"/>
      <c r="I36" s="1257"/>
      <c r="J36" s="5"/>
    </row>
    <row r="37" spans="1:10" ht="14.25" customHeight="1">
      <c r="A37" s="1359"/>
      <c r="B37" s="1255"/>
      <c r="C37" s="1289"/>
      <c r="D37" s="42" t="s">
        <v>68</v>
      </c>
      <c r="E37" s="1248" t="s">
        <v>112</v>
      </c>
      <c r="F37" s="1259"/>
      <c r="G37" s="1253" t="s">
        <v>69</v>
      </c>
      <c r="H37" s="1259"/>
      <c r="I37" s="114" t="s">
        <v>183</v>
      </c>
      <c r="J37" s="5"/>
    </row>
    <row r="38" spans="1:10" ht="14.25" customHeight="1">
      <c r="A38" s="1359"/>
      <c r="B38" s="1255"/>
      <c r="C38" s="1289"/>
      <c r="D38" s="42" t="s">
        <v>70</v>
      </c>
      <c r="E38" s="1248" t="s">
        <v>975</v>
      </c>
      <c r="F38" s="1259"/>
      <c r="G38" s="1253" t="s">
        <v>71</v>
      </c>
      <c r="H38" s="1259"/>
      <c r="I38" s="114" t="s">
        <v>184</v>
      </c>
      <c r="J38" s="5"/>
    </row>
    <row r="39" spans="1:10" ht="14.25" customHeight="1">
      <c r="A39" s="1359"/>
      <c r="B39" s="1255"/>
      <c r="C39" s="1289"/>
      <c r="D39" s="42" t="s">
        <v>72</v>
      </c>
      <c r="E39" s="42"/>
      <c r="F39" s="45">
        <v>1</v>
      </c>
      <c r="G39" s="1253" t="s">
        <v>73</v>
      </c>
      <c r="H39" s="1259"/>
      <c r="I39" s="114" t="s">
        <v>377</v>
      </c>
      <c r="J39" s="5"/>
    </row>
    <row r="40" spans="1:10" ht="14.25" customHeight="1">
      <c r="A40" s="1359"/>
      <c r="B40" s="829"/>
      <c r="C40" s="286" t="s">
        <v>1818</v>
      </c>
      <c r="D40" s="1378">
        <f>'obsah 1'!J171</f>
        <v>900</v>
      </c>
      <c r="E40" s="1350"/>
      <c r="F40" s="502">
        <v>867</v>
      </c>
      <c r="G40" s="131" t="s">
        <v>74</v>
      </c>
      <c r="H40" s="128"/>
      <c r="I40" s="114" t="s">
        <v>173</v>
      </c>
      <c r="J40" s="5"/>
    </row>
    <row r="41" spans="1:10" ht="14.25" customHeight="1" thickBot="1">
      <c r="A41" s="1360"/>
      <c r="B41" s="476" t="s">
        <v>1061</v>
      </c>
      <c r="C41" s="133" t="s">
        <v>172</v>
      </c>
      <c r="D41" s="1260">
        <f>'obsah 1'!J148</f>
        <v>825</v>
      </c>
      <c r="E41" s="1290"/>
      <c r="F41" s="372">
        <v>825</v>
      </c>
      <c r="G41" s="1376" t="s">
        <v>1296</v>
      </c>
      <c r="H41" s="1262"/>
      <c r="I41" s="139" t="s">
        <v>1049</v>
      </c>
      <c r="J41" s="5"/>
    </row>
    <row r="42" spans="1:10" ht="10.25" customHeight="1" thickBot="1">
      <c r="A42" s="824"/>
      <c r="B42" s="282"/>
      <c r="C42" s="129"/>
      <c r="D42" s="281"/>
      <c r="E42" s="275"/>
      <c r="F42" s="130"/>
      <c r="G42" s="283"/>
      <c r="H42" s="275"/>
      <c r="I42" s="150"/>
    </row>
    <row r="43" spans="1:10" ht="18" customHeight="1">
      <c r="A43" s="1232" t="s">
        <v>1439</v>
      </c>
      <c r="B43" s="845">
        <v>8800</v>
      </c>
      <c r="C43" s="849" t="s">
        <v>185</v>
      </c>
      <c r="D43" s="323"/>
      <c r="E43" s="287"/>
      <c r="F43" s="287" t="s">
        <v>178</v>
      </c>
      <c r="G43" s="287" t="s">
        <v>1042</v>
      </c>
      <c r="H43" s="287" t="s">
        <v>1122</v>
      </c>
      <c r="I43" s="335" t="s">
        <v>161</v>
      </c>
      <c r="J43" s="210"/>
    </row>
    <row r="44" spans="1:10" ht="14.25" customHeight="1">
      <c r="A44" s="1359"/>
      <c r="B44" s="1255"/>
      <c r="C44" s="1279" t="s">
        <v>1615</v>
      </c>
      <c r="D44" s="1235" t="s">
        <v>65</v>
      </c>
      <c r="E44" s="1235"/>
      <c r="F44" s="1235"/>
      <c r="G44" s="1235"/>
      <c r="H44" s="1379"/>
      <c r="I44" s="1011" t="s">
        <v>1817</v>
      </c>
      <c r="J44" s="5"/>
    </row>
    <row r="45" spans="1:10" ht="17" customHeight="1">
      <c r="A45" s="1359"/>
      <c r="B45" s="1255"/>
      <c r="C45" s="1289"/>
      <c r="D45" s="37"/>
      <c r="E45" s="37"/>
      <c r="F45" s="37">
        <f>'obsah 2'!E102</f>
        <v>11654</v>
      </c>
      <c r="G45" s="37">
        <f>'obsah 2'!F102</f>
        <v>12748</v>
      </c>
      <c r="H45" s="37">
        <f>'obsah 2'!F102</f>
        <v>12748</v>
      </c>
      <c r="I45" s="112">
        <f>'obsah 2'!G102</f>
        <v>13348</v>
      </c>
      <c r="J45" s="5"/>
    </row>
    <row r="46" spans="1:10" ht="14.25" customHeight="1">
      <c r="A46" s="1359"/>
      <c r="B46" s="1255"/>
      <c r="C46" s="1289"/>
      <c r="D46" s="113"/>
      <c r="E46" s="113"/>
      <c r="F46" s="113"/>
      <c r="G46" s="274"/>
      <c r="H46" s="274"/>
      <c r="I46" s="288"/>
      <c r="J46" s="5"/>
    </row>
    <row r="47" spans="1:10" ht="14.25" customHeight="1">
      <c r="A47" s="1359"/>
      <c r="B47" s="1255"/>
      <c r="C47" s="1289"/>
      <c r="D47" s="1251" t="s">
        <v>66</v>
      </c>
      <c r="E47" s="1256"/>
      <c r="F47" s="1256"/>
      <c r="G47" s="1251" t="s">
        <v>67</v>
      </c>
      <c r="H47" s="1256"/>
      <c r="I47" s="1257"/>
      <c r="J47" s="5"/>
    </row>
    <row r="48" spans="1:10" ht="14.25" customHeight="1">
      <c r="A48" s="1359"/>
      <c r="B48" s="1255"/>
      <c r="C48" s="1289"/>
      <c r="D48" s="42" t="s">
        <v>68</v>
      </c>
      <c r="E48" s="1248" t="s">
        <v>186</v>
      </c>
      <c r="F48" s="1259"/>
      <c r="G48" s="1253" t="s">
        <v>69</v>
      </c>
      <c r="H48" s="1259"/>
      <c r="I48" s="114" t="s">
        <v>180</v>
      </c>
      <c r="J48" s="5"/>
    </row>
    <row r="49" spans="1:10" ht="14.25" customHeight="1">
      <c r="A49" s="1359"/>
      <c r="B49" s="1255"/>
      <c r="C49" s="1289"/>
      <c r="D49" s="42" t="s">
        <v>70</v>
      </c>
      <c r="E49" s="1248" t="s">
        <v>974</v>
      </c>
      <c r="F49" s="1259"/>
      <c r="G49" s="1253" t="s">
        <v>71</v>
      </c>
      <c r="H49" s="1259"/>
      <c r="I49" s="114" t="s">
        <v>181</v>
      </c>
      <c r="J49" s="5"/>
    </row>
    <row r="50" spans="1:10" ht="14.25" customHeight="1">
      <c r="A50" s="1359"/>
      <c r="B50" s="1255"/>
      <c r="C50" s="1289"/>
      <c r="D50" s="42" t="s">
        <v>72</v>
      </c>
      <c r="E50" s="42"/>
      <c r="F50" s="45">
        <v>1</v>
      </c>
      <c r="G50" s="1253" t="s">
        <v>73</v>
      </c>
      <c r="H50" s="1259"/>
      <c r="I50" s="114" t="s">
        <v>377</v>
      </c>
      <c r="J50" s="5"/>
    </row>
    <row r="51" spans="1:10" ht="14.25" customHeight="1">
      <c r="A51" s="1359"/>
      <c r="B51" s="829"/>
      <c r="C51" s="286" t="s">
        <v>1818</v>
      </c>
      <c r="D51" s="1378">
        <f>900*'obsah 1'!B6</f>
        <v>900</v>
      </c>
      <c r="E51" s="1350"/>
      <c r="F51" s="502">
        <v>867</v>
      </c>
      <c r="G51" s="131" t="s">
        <v>74</v>
      </c>
      <c r="H51" s="128"/>
      <c r="I51" s="114" t="s">
        <v>122</v>
      </c>
      <c r="J51" s="5"/>
    </row>
    <row r="52" spans="1:10" ht="14.25" customHeight="1" thickBot="1">
      <c r="A52" s="1360"/>
      <c r="B52" s="476" t="s">
        <v>1061</v>
      </c>
      <c r="C52" s="133" t="s">
        <v>172</v>
      </c>
      <c r="D52" s="1260">
        <f>'obsah 1'!J148</f>
        <v>825</v>
      </c>
      <c r="E52" s="1290"/>
      <c r="F52" s="372">
        <v>825</v>
      </c>
      <c r="G52" s="1376" t="s">
        <v>1296</v>
      </c>
      <c r="H52" s="1262"/>
      <c r="I52" s="139" t="s">
        <v>199</v>
      </c>
      <c r="J52" s="5"/>
    </row>
    <row r="53" spans="1:10" ht="10.25" customHeight="1" thickBot="1">
      <c r="A53" s="824"/>
      <c r="B53" s="832"/>
      <c r="C53" s="129"/>
      <c r="D53" s="281"/>
      <c r="E53" s="275"/>
      <c r="F53" s="130"/>
      <c r="G53" s="283"/>
      <c r="H53" s="275"/>
      <c r="I53" s="150"/>
    </row>
    <row r="54" spans="1:10" ht="18" customHeight="1">
      <c r="A54" s="1232" t="s">
        <v>1439</v>
      </c>
      <c r="B54" s="845">
        <v>8850</v>
      </c>
      <c r="C54" s="849" t="s">
        <v>187</v>
      </c>
      <c r="D54" s="323"/>
      <c r="E54" s="287"/>
      <c r="F54" s="287" t="s">
        <v>178</v>
      </c>
      <c r="G54" s="287" t="s">
        <v>1042</v>
      </c>
      <c r="H54" s="287" t="s">
        <v>1122</v>
      </c>
      <c r="I54" s="335" t="s">
        <v>161</v>
      </c>
      <c r="J54" s="210"/>
    </row>
    <row r="55" spans="1:10" ht="14.25" customHeight="1">
      <c r="A55" s="1359"/>
      <c r="B55" s="1255"/>
      <c r="C55" s="1279" t="s">
        <v>1616</v>
      </c>
      <c r="D55" s="81"/>
      <c r="E55" s="119"/>
      <c r="F55" s="119"/>
      <c r="G55" s="119"/>
      <c r="H55" s="119"/>
      <c r="I55" s="1011" t="s">
        <v>1817</v>
      </c>
    </row>
    <row r="56" spans="1:10" ht="17" customHeight="1">
      <c r="A56" s="1359"/>
      <c r="B56" s="1255"/>
      <c r="C56" s="1289"/>
      <c r="D56" s="37"/>
      <c r="E56" s="37"/>
      <c r="F56" s="37">
        <f>'obsah 2'!E103</f>
        <v>10154</v>
      </c>
      <c r="G56" s="37">
        <f>'obsah 2'!F103</f>
        <v>11248</v>
      </c>
      <c r="H56" s="37">
        <f>'obsah 2'!F103</f>
        <v>11248</v>
      </c>
      <c r="I56" s="112">
        <f>'obsah 2'!G103</f>
        <v>11848</v>
      </c>
    </row>
    <row r="57" spans="1:10" ht="14.25" customHeight="1">
      <c r="A57" s="1359"/>
      <c r="B57" s="1255"/>
      <c r="C57" s="1289"/>
      <c r="D57" s="113"/>
      <c r="E57" s="113"/>
      <c r="F57" s="113"/>
      <c r="G57" s="274"/>
      <c r="H57" s="274"/>
      <c r="I57" s="288"/>
    </row>
    <row r="58" spans="1:10" ht="14.25" customHeight="1">
      <c r="A58" s="1359"/>
      <c r="B58" s="1255"/>
      <c r="C58" s="1289"/>
      <c r="D58" s="1251" t="s">
        <v>66</v>
      </c>
      <c r="E58" s="1256"/>
      <c r="F58" s="1256"/>
      <c r="G58" s="1251" t="s">
        <v>67</v>
      </c>
      <c r="H58" s="1256"/>
      <c r="I58" s="1257"/>
    </row>
    <row r="59" spans="1:10" ht="14.25" customHeight="1">
      <c r="A59" s="1359"/>
      <c r="B59" s="1255"/>
      <c r="C59" s="1289"/>
      <c r="D59" s="42" t="s">
        <v>68</v>
      </c>
      <c r="E59" s="1248" t="s">
        <v>75</v>
      </c>
      <c r="F59" s="1259"/>
      <c r="G59" s="1253" t="s">
        <v>69</v>
      </c>
      <c r="H59" s="1259"/>
      <c r="I59" s="114" t="s">
        <v>183</v>
      </c>
    </row>
    <row r="60" spans="1:10" ht="14.25" customHeight="1">
      <c r="A60" s="1359"/>
      <c r="B60" s="1255"/>
      <c r="C60" s="1289"/>
      <c r="D60" s="42" t="s">
        <v>70</v>
      </c>
      <c r="E60" s="1248" t="s">
        <v>975</v>
      </c>
      <c r="F60" s="1259"/>
      <c r="G60" s="1253" t="s">
        <v>71</v>
      </c>
      <c r="H60" s="1259"/>
      <c r="I60" s="114" t="s">
        <v>184</v>
      </c>
    </row>
    <row r="61" spans="1:10" ht="14.25" customHeight="1">
      <c r="A61" s="1359"/>
      <c r="B61" s="1255"/>
      <c r="C61" s="1289"/>
      <c r="D61" s="42" t="s">
        <v>72</v>
      </c>
      <c r="E61" s="42"/>
      <c r="F61" s="45">
        <v>1</v>
      </c>
      <c r="G61" s="1253" t="s">
        <v>73</v>
      </c>
      <c r="H61" s="1259"/>
      <c r="I61" s="114" t="s">
        <v>377</v>
      </c>
    </row>
    <row r="62" spans="1:10" ht="14.25" customHeight="1">
      <c r="A62" s="1359"/>
      <c r="B62" s="829"/>
      <c r="C62" s="286" t="s">
        <v>1818</v>
      </c>
      <c r="D62" s="1378">
        <f>'obsah 1'!J171</f>
        <v>900</v>
      </c>
      <c r="E62" s="1350"/>
      <c r="F62" s="46">
        <v>867</v>
      </c>
      <c r="G62" s="131" t="s">
        <v>74</v>
      </c>
      <c r="H62" s="128"/>
      <c r="I62" s="114" t="s">
        <v>122</v>
      </c>
    </row>
    <row r="63" spans="1:10" ht="14.25" customHeight="1" thickBot="1">
      <c r="A63" s="1360"/>
      <c r="B63" s="476" t="s">
        <v>1061</v>
      </c>
      <c r="C63" s="1068" t="s">
        <v>172</v>
      </c>
      <c r="D63" s="1377">
        <f>'obsah 1'!J148</f>
        <v>825</v>
      </c>
      <c r="E63" s="1262"/>
      <c r="F63" s="466">
        <v>825</v>
      </c>
      <c r="G63" s="1380" t="s">
        <v>1296</v>
      </c>
      <c r="H63" s="1262"/>
      <c r="I63" s="139" t="s">
        <v>111</v>
      </c>
    </row>
    <row r="64" spans="1:10" ht="12.75" customHeight="1">
      <c r="A64" s="32"/>
      <c r="B64" s="5"/>
      <c r="C64" s="5"/>
      <c r="D64" s="5"/>
      <c r="E64" s="5"/>
      <c r="F64" s="5"/>
      <c r="G64" s="5"/>
      <c r="H64" s="5"/>
      <c r="I64" s="5"/>
      <c r="J64" s="5"/>
    </row>
  </sheetData>
  <mergeCells count="80">
    <mergeCell ref="D2:I2"/>
    <mergeCell ref="G47:I47"/>
    <mergeCell ref="E48:F48"/>
    <mergeCell ref="G48:H48"/>
    <mergeCell ref="E49:F49"/>
    <mergeCell ref="G41:H41"/>
    <mergeCell ref="D5:F5"/>
    <mergeCell ref="G5:I5"/>
    <mergeCell ref="G6:H6"/>
    <mergeCell ref="G7:H7"/>
    <mergeCell ref="G8:H8"/>
    <mergeCell ref="Q22:Q23"/>
    <mergeCell ref="G27:H27"/>
    <mergeCell ref="G28:H28"/>
    <mergeCell ref="G36:I36"/>
    <mergeCell ref="G30:H30"/>
    <mergeCell ref="D22:H22"/>
    <mergeCell ref="D33:H33"/>
    <mergeCell ref="D36:F36"/>
    <mergeCell ref="A1:A9"/>
    <mergeCell ref="C22:C28"/>
    <mergeCell ref="G25:I25"/>
    <mergeCell ref="D12:I12"/>
    <mergeCell ref="G15:I15"/>
    <mergeCell ref="G16:H16"/>
    <mergeCell ref="E26:F26"/>
    <mergeCell ref="G26:H26"/>
    <mergeCell ref="G17:H17"/>
    <mergeCell ref="D15:F15"/>
    <mergeCell ref="E16:F16"/>
    <mergeCell ref="E27:F27"/>
    <mergeCell ref="G18:H18"/>
    <mergeCell ref="D9:E9"/>
    <mergeCell ref="E6:F6"/>
    <mergeCell ref="E7:F7"/>
    <mergeCell ref="A11:A19"/>
    <mergeCell ref="A21:A30"/>
    <mergeCell ref="C12:C18"/>
    <mergeCell ref="A32:A41"/>
    <mergeCell ref="E17:F17"/>
    <mergeCell ref="D25:F25"/>
    <mergeCell ref="D41:E41"/>
    <mergeCell ref="D29:E29"/>
    <mergeCell ref="D30:E30"/>
    <mergeCell ref="D19:E19"/>
    <mergeCell ref="D40:E40"/>
    <mergeCell ref="E37:F37"/>
    <mergeCell ref="E38:F38"/>
    <mergeCell ref="G61:H61"/>
    <mergeCell ref="D51:E51"/>
    <mergeCell ref="G58:I58"/>
    <mergeCell ref="B2:B7"/>
    <mergeCell ref="B12:B17"/>
    <mergeCell ref="B22:B28"/>
    <mergeCell ref="B33:B39"/>
    <mergeCell ref="C33:C39"/>
    <mergeCell ref="G37:H37"/>
    <mergeCell ref="G38:H38"/>
    <mergeCell ref="G39:H39"/>
    <mergeCell ref="C2:C8"/>
    <mergeCell ref="C55:C61"/>
    <mergeCell ref="D58:F58"/>
    <mergeCell ref="E59:F59"/>
    <mergeCell ref="E60:F60"/>
    <mergeCell ref="G59:H59"/>
    <mergeCell ref="G60:H60"/>
    <mergeCell ref="G52:H52"/>
    <mergeCell ref="A54:A63"/>
    <mergeCell ref="C44:C50"/>
    <mergeCell ref="D63:E63"/>
    <mergeCell ref="A43:A52"/>
    <mergeCell ref="D47:F47"/>
    <mergeCell ref="B44:B50"/>
    <mergeCell ref="B55:B61"/>
    <mergeCell ref="D62:E62"/>
    <mergeCell ref="D44:H44"/>
    <mergeCell ref="G49:H49"/>
    <mergeCell ref="G50:H50"/>
    <mergeCell ref="D52:E52"/>
    <mergeCell ref="G63:H63"/>
  </mergeCells>
  <hyperlinks>
    <hyperlink ref="B9" r:id="rId1" xr:uid="{79C35313-23E2-44C6-A0B4-976DB0DB47D3}"/>
    <hyperlink ref="B19" r:id="rId2" xr:uid="{E63627BC-4736-4D78-B32D-961D01F4E388}"/>
    <hyperlink ref="B30" r:id="rId3" xr:uid="{9731DA35-9AF3-44A4-BBCE-1924A09BBC81}"/>
    <hyperlink ref="B41" r:id="rId4" xr:uid="{3FBB555B-C6AF-4191-BF33-D98E3A11BC5D}"/>
    <hyperlink ref="B52" r:id="rId5" xr:uid="{055DDFB0-58F1-43F4-B793-1BDC856991A4}"/>
    <hyperlink ref="B63" r:id="rId6" xr:uid="{F7B0D36F-CBD8-4773-B2F5-59BC2F9802D4}"/>
  </hyperlinks>
  <pageMargins left="0.39370078740157483" right="7.874015748031496E-2" top="0.74803149606299213" bottom="0.74803149606299213" header="0" footer="0"/>
  <pageSetup paperSize="9" scale="83" orientation="portrait" r:id="rId7"/>
  <headerFooter>
    <oddHeader>&amp;C&amp;11Studio Plus</oddHeader>
    <oddFooter>&amp;C&amp;11&amp;A</oddFooter>
  </headerFooter>
  <drawing r:id="rId8"/>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List13">
    <pageSetUpPr fitToPage="1"/>
  </sheetPr>
  <dimension ref="A1:I64"/>
  <sheetViews>
    <sheetView zoomScale="90" zoomScaleNormal="90" zoomScaleSheetLayoutView="90" workbookViewId="0">
      <selection sqref="A1:A10"/>
    </sheetView>
  </sheetViews>
  <sheetFormatPr baseColWidth="10" defaultColWidth="14.3984375" defaultRowHeight="15" customHeight="1"/>
  <cols>
    <col min="1" max="1" width="2.3984375" customWidth="1"/>
    <col min="2" max="2" width="19.19921875" customWidth="1"/>
    <col min="3" max="3" width="50.796875" customWidth="1"/>
    <col min="4" max="8" width="9.796875" customWidth="1"/>
    <col min="9" max="9" width="10.3984375" customWidth="1"/>
    <col min="10" max="10" width="8.796875" customWidth="1"/>
    <col min="11" max="11" width="9.3984375" customWidth="1"/>
    <col min="12" max="26" width="8.796875" customWidth="1"/>
  </cols>
  <sheetData>
    <row r="1" spans="1:9" ht="18" customHeight="1">
      <c r="A1" s="1283" t="s">
        <v>1439</v>
      </c>
      <c r="B1" s="848" t="s">
        <v>1126</v>
      </c>
      <c r="C1" s="473"/>
      <c r="D1" s="323"/>
      <c r="E1" s="287"/>
      <c r="F1" s="287"/>
      <c r="G1" s="287"/>
      <c r="H1" s="1364" t="s">
        <v>1964</v>
      </c>
      <c r="I1" s="1366"/>
    </row>
    <row r="2" spans="1:9" ht="14.25" customHeight="1">
      <c r="A2" s="1348"/>
      <c r="B2" s="1242"/>
      <c r="C2" s="1231" t="s">
        <v>1963</v>
      </c>
      <c r="D2" s="1235" t="s">
        <v>65</v>
      </c>
      <c r="E2" s="1236"/>
      <c r="F2" s="1236"/>
      <c r="G2" s="1236"/>
      <c r="H2" s="1236"/>
      <c r="I2" s="1237"/>
    </row>
    <row r="3" spans="1:9" ht="18" customHeight="1">
      <c r="A3" s="1348"/>
      <c r="B3" s="1242"/>
      <c r="C3" s="1231"/>
      <c r="D3" s="37"/>
      <c r="E3" s="37"/>
      <c r="F3" s="37"/>
      <c r="G3" s="37"/>
      <c r="H3" s="37"/>
      <c r="I3" s="112">
        <f>'obsah 2'!D105</f>
        <v>10800</v>
      </c>
    </row>
    <row r="4" spans="1:9" ht="14.25" customHeight="1">
      <c r="A4" s="1348"/>
      <c r="B4" s="1242"/>
      <c r="C4" s="1231"/>
      <c r="D4" s="130"/>
      <c r="E4" s="130"/>
      <c r="F4" s="130"/>
      <c r="G4" s="130"/>
      <c r="H4" s="113"/>
      <c r="I4" s="235">
        <v>10800</v>
      </c>
    </row>
    <row r="5" spans="1:9" ht="14.25" customHeight="1">
      <c r="A5" s="1348"/>
      <c r="B5" s="1242"/>
      <c r="C5" s="1231"/>
      <c r="D5" s="1251" t="s">
        <v>66</v>
      </c>
      <c r="E5" s="1256"/>
      <c r="F5" s="1256"/>
      <c r="G5" s="1251" t="s">
        <v>67</v>
      </c>
      <c r="H5" s="1256"/>
      <c r="I5" s="1257"/>
    </row>
    <row r="6" spans="1:9" ht="14.25" customHeight="1">
      <c r="A6" s="1348"/>
      <c r="B6" s="1242"/>
      <c r="C6" s="1231"/>
      <c r="D6" s="99" t="s">
        <v>68</v>
      </c>
      <c r="E6" s="1244" t="s">
        <v>194</v>
      </c>
      <c r="F6" s="1350"/>
      <c r="G6" s="1305" t="s">
        <v>1202</v>
      </c>
      <c r="H6" s="1259"/>
      <c r="I6" s="435" t="s">
        <v>1147</v>
      </c>
    </row>
    <row r="7" spans="1:9" ht="14.25" customHeight="1">
      <c r="A7" s="1348"/>
      <c r="B7" s="1242"/>
      <c r="C7" s="1231"/>
      <c r="D7" s="276" t="s">
        <v>70</v>
      </c>
      <c r="E7" s="1213" t="s">
        <v>976</v>
      </c>
      <c r="F7" s="1219"/>
      <c r="G7" s="1382" t="s">
        <v>71</v>
      </c>
      <c r="H7" s="1259"/>
      <c r="I7" s="324">
        <v>67</v>
      </c>
    </row>
    <row r="8" spans="1:9" ht="14.25" customHeight="1">
      <c r="A8" s="1348"/>
      <c r="B8" s="1242"/>
      <c r="C8" s="1231"/>
      <c r="D8" s="276" t="s">
        <v>72</v>
      </c>
      <c r="E8" s="276"/>
      <c r="F8" s="307">
        <v>1</v>
      </c>
      <c r="G8" s="1307" t="s">
        <v>73</v>
      </c>
      <c r="H8" s="1350"/>
      <c r="I8" s="435" t="s">
        <v>1148</v>
      </c>
    </row>
    <row r="9" spans="1:9" ht="14.25" customHeight="1">
      <c r="A9" s="1348"/>
      <c r="B9" s="829"/>
      <c r="C9" s="1231"/>
      <c r="D9" s="1273"/>
      <c r="E9" s="1273"/>
      <c r="F9" s="1273"/>
      <c r="G9" s="431" t="s">
        <v>74</v>
      </c>
      <c r="H9" s="369"/>
      <c r="I9" s="902" t="s">
        <v>1149</v>
      </c>
    </row>
    <row r="10" spans="1:9" ht="14.25" customHeight="1" thickBot="1">
      <c r="A10" s="1349"/>
      <c r="B10" s="239" t="s">
        <v>1211</v>
      </c>
      <c r="C10" s="472"/>
      <c r="D10" s="1226"/>
      <c r="E10" s="1227"/>
      <c r="F10" s="132">
        <v>800</v>
      </c>
      <c r="G10" s="1277" t="s">
        <v>1296</v>
      </c>
      <c r="H10" s="1277"/>
      <c r="I10" s="371" t="s">
        <v>736</v>
      </c>
    </row>
    <row r="11" spans="1:9" ht="10.25" customHeight="1" thickBot="1">
      <c r="A11" s="151"/>
      <c r="B11" s="282"/>
      <c r="C11" s="129"/>
      <c r="D11" s="281"/>
      <c r="E11" s="275"/>
      <c r="F11" s="130"/>
      <c r="G11" s="283"/>
      <c r="H11" s="275"/>
      <c r="I11" s="150"/>
    </row>
    <row r="12" spans="1:9" ht="18" customHeight="1">
      <c r="A12" s="1283" t="s">
        <v>1439</v>
      </c>
      <c r="B12" s="860" t="s">
        <v>1127</v>
      </c>
      <c r="C12" s="473"/>
      <c r="D12" s="323"/>
      <c r="E12" s="287"/>
      <c r="F12" s="287"/>
      <c r="G12" s="287"/>
      <c r="H12" s="1364" t="s">
        <v>1965</v>
      </c>
      <c r="I12" s="1366"/>
    </row>
    <row r="13" spans="1:9" ht="14.25" customHeight="1">
      <c r="A13" s="1348"/>
      <c r="B13" s="1242"/>
      <c r="C13" s="1231" t="s">
        <v>1966</v>
      </c>
      <c r="D13" s="1235" t="s">
        <v>65</v>
      </c>
      <c r="E13" s="1236"/>
      <c r="F13" s="1236"/>
      <c r="G13" s="1236"/>
      <c r="H13" s="1236"/>
      <c r="I13" s="1237"/>
    </row>
    <row r="14" spans="1:9" ht="18" customHeight="1">
      <c r="A14" s="1348"/>
      <c r="B14" s="1242"/>
      <c r="C14" s="1231"/>
      <c r="D14" s="37"/>
      <c r="E14" s="37"/>
      <c r="F14" s="37"/>
      <c r="G14" s="37"/>
      <c r="H14" s="37"/>
      <c r="I14" s="112">
        <f>'obsah 2'!D106</f>
        <v>14000</v>
      </c>
    </row>
    <row r="15" spans="1:9" ht="14.25" customHeight="1">
      <c r="A15" s="1348"/>
      <c r="B15" s="1242"/>
      <c r="C15" s="1231"/>
      <c r="D15" s="130"/>
      <c r="E15" s="130"/>
      <c r="F15" s="130"/>
      <c r="G15" s="130"/>
      <c r="H15" s="113"/>
      <c r="I15" s="235">
        <v>15800</v>
      </c>
    </row>
    <row r="16" spans="1:9" ht="14.25" customHeight="1">
      <c r="A16" s="1348"/>
      <c r="B16" s="1242"/>
      <c r="C16" s="1231"/>
      <c r="D16" s="1251" t="s">
        <v>66</v>
      </c>
      <c r="E16" s="1256"/>
      <c r="F16" s="1256"/>
      <c r="G16" s="1251" t="s">
        <v>67</v>
      </c>
      <c r="H16" s="1256"/>
      <c r="I16" s="1257"/>
    </row>
    <row r="17" spans="1:9" ht="14.25" customHeight="1">
      <c r="A17" s="1348"/>
      <c r="B17" s="1242"/>
      <c r="C17" s="1231"/>
      <c r="D17" s="42" t="s">
        <v>68</v>
      </c>
      <c r="E17" s="1248" t="s">
        <v>194</v>
      </c>
      <c r="F17" s="1259"/>
      <c r="G17" s="1305" t="s">
        <v>1202</v>
      </c>
      <c r="H17" s="1259"/>
      <c r="I17" s="435" t="s">
        <v>1150</v>
      </c>
    </row>
    <row r="18" spans="1:9" ht="14.25" customHeight="1">
      <c r="A18" s="1348"/>
      <c r="B18" s="1242"/>
      <c r="C18" s="1231"/>
      <c r="D18" s="99" t="s">
        <v>70</v>
      </c>
      <c r="E18" s="1244" t="s">
        <v>976</v>
      </c>
      <c r="F18" s="1350"/>
      <c r="G18" s="1305" t="s">
        <v>71</v>
      </c>
      <c r="H18" s="1259"/>
      <c r="I18" s="435">
        <v>69.5</v>
      </c>
    </row>
    <row r="19" spans="1:9" ht="14.25" customHeight="1">
      <c r="A19" s="1348"/>
      <c r="B19" s="1242"/>
      <c r="C19" s="1231"/>
      <c r="D19" s="493" t="s">
        <v>72</v>
      </c>
      <c r="E19" s="575"/>
      <c r="F19" s="508">
        <v>1</v>
      </c>
      <c r="G19" s="1307" t="s">
        <v>73</v>
      </c>
      <c r="H19" s="1350"/>
      <c r="I19" s="435" t="s">
        <v>1151</v>
      </c>
    </row>
    <row r="20" spans="1:9" ht="14.25" customHeight="1">
      <c r="A20" s="1348"/>
      <c r="B20" s="829"/>
      <c r="C20" s="1231"/>
      <c r="D20" s="1273"/>
      <c r="E20" s="1273"/>
      <c r="F20" s="1273"/>
      <c r="G20" s="431" t="s">
        <v>74</v>
      </c>
      <c r="H20" s="369"/>
      <c r="I20" s="902" t="s">
        <v>1152</v>
      </c>
    </row>
    <row r="21" spans="1:9" ht="14.25" customHeight="1" thickBot="1">
      <c r="A21" s="1349"/>
      <c r="B21" s="401" t="s">
        <v>1211</v>
      </c>
      <c r="C21" s="472"/>
      <c r="D21" s="1226"/>
      <c r="E21" s="1227"/>
      <c r="F21" s="132">
        <v>800</v>
      </c>
      <c r="G21" s="1277" t="s">
        <v>1296</v>
      </c>
      <c r="H21" s="1277"/>
      <c r="I21" s="371" t="s">
        <v>736</v>
      </c>
    </row>
    <row r="22" spans="1:9" ht="10.25" customHeight="1" thickBot="1">
      <c r="A22" s="151"/>
      <c r="B22" s="282"/>
      <c r="C22" s="129"/>
      <c r="D22" s="281"/>
      <c r="E22" s="275"/>
      <c r="F22" s="130"/>
      <c r="G22" s="283"/>
      <c r="H22" s="275"/>
      <c r="I22" s="150"/>
    </row>
    <row r="23" spans="1:9" ht="18" customHeight="1">
      <c r="A23" s="1283" t="s">
        <v>1439</v>
      </c>
      <c r="B23" s="860" t="s">
        <v>1280</v>
      </c>
      <c r="C23" s="473"/>
      <c r="D23" s="323"/>
      <c r="E23" s="287"/>
      <c r="F23" s="287"/>
      <c r="G23" s="287"/>
      <c r="H23" s="1364" t="s">
        <v>1965</v>
      </c>
      <c r="I23" s="1366"/>
    </row>
    <row r="24" spans="1:9" ht="14.25" customHeight="1">
      <c r="A24" s="1348"/>
      <c r="B24" s="1242"/>
      <c r="C24" s="1279" t="s">
        <v>1967</v>
      </c>
      <c r="D24" s="1235" t="s">
        <v>65</v>
      </c>
      <c r="E24" s="1236"/>
      <c r="F24" s="1236"/>
      <c r="G24" s="1236"/>
      <c r="H24" s="1236"/>
      <c r="I24" s="1237"/>
    </row>
    <row r="25" spans="1:9" ht="18" customHeight="1">
      <c r="A25" s="1348"/>
      <c r="B25" s="1242"/>
      <c r="C25" s="1279"/>
      <c r="D25" s="37"/>
      <c r="E25" s="37"/>
      <c r="F25" s="37"/>
      <c r="G25" s="37"/>
      <c r="H25" s="37"/>
      <c r="I25" s="112">
        <f>'obsah 2'!D107</f>
        <v>15223</v>
      </c>
    </row>
    <row r="26" spans="1:9" ht="14.25" customHeight="1">
      <c r="A26" s="1348"/>
      <c r="B26" s="1242"/>
      <c r="C26" s="1279"/>
      <c r="D26" s="130"/>
      <c r="E26" s="130"/>
      <c r="F26" s="130"/>
      <c r="G26" s="130"/>
      <c r="H26" s="113"/>
      <c r="I26" s="235">
        <v>15800</v>
      </c>
    </row>
    <row r="27" spans="1:9" ht="14.25" customHeight="1">
      <c r="A27" s="1348"/>
      <c r="B27" s="1242"/>
      <c r="C27" s="1279"/>
      <c r="D27" s="1251" t="s">
        <v>66</v>
      </c>
      <c r="E27" s="1256"/>
      <c r="F27" s="1256"/>
      <c r="G27" s="1251" t="s">
        <v>67</v>
      </c>
      <c r="H27" s="1256"/>
      <c r="I27" s="1257"/>
    </row>
    <row r="28" spans="1:9" ht="14.25" customHeight="1">
      <c r="A28" s="1348"/>
      <c r="B28" s="1242"/>
      <c r="C28" s="1279"/>
      <c r="D28" s="42" t="s">
        <v>68</v>
      </c>
      <c r="E28" s="1248" t="s">
        <v>1319</v>
      </c>
      <c r="F28" s="1259"/>
      <c r="G28" s="1305" t="s">
        <v>1202</v>
      </c>
      <c r="H28" s="1259"/>
      <c r="I28" s="441" t="s">
        <v>1314</v>
      </c>
    </row>
    <row r="29" spans="1:9" ht="14.25" customHeight="1">
      <c r="A29" s="1348"/>
      <c r="B29" s="1242"/>
      <c r="C29" s="1279"/>
      <c r="D29" s="99" t="s">
        <v>70</v>
      </c>
      <c r="E29" s="1244" t="s">
        <v>1320</v>
      </c>
      <c r="F29" s="1350"/>
      <c r="G29" s="1384" t="s">
        <v>71</v>
      </c>
      <c r="H29" s="1350"/>
      <c r="I29" s="435">
        <v>67</v>
      </c>
    </row>
    <row r="30" spans="1:9" ht="14.25" customHeight="1">
      <c r="A30" s="1348"/>
      <c r="B30" s="1242"/>
      <c r="C30" s="1279"/>
      <c r="D30" s="493" t="s">
        <v>72</v>
      </c>
      <c r="E30" s="575"/>
      <c r="F30" s="664">
        <v>1</v>
      </c>
      <c r="G30" s="1320" t="s">
        <v>73</v>
      </c>
      <c r="H30" s="1219"/>
      <c r="I30" s="903" t="s">
        <v>1315</v>
      </c>
    </row>
    <row r="31" spans="1:9" ht="14.25" customHeight="1">
      <c r="A31" s="1348"/>
      <c r="B31" s="829"/>
      <c r="C31" s="1279"/>
      <c r="D31" s="1225"/>
      <c r="E31" s="1225"/>
      <c r="F31" s="150"/>
      <c r="G31" s="431" t="s">
        <v>74</v>
      </c>
      <c r="H31" s="369"/>
      <c r="I31" s="903" t="s">
        <v>1316</v>
      </c>
    </row>
    <row r="32" spans="1:9" ht="14.25" customHeight="1" thickBot="1">
      <c r="A32" s="1349"/>
      <c r="B32" s="401" t="s">
        <v>1211</v>
      </c>
      <c r="C32" s="456"/>
      <c r="D32" s="1226"/>
      <c r="E32" s="1227"/>
      <c r="F32" s="132">
        <v>800</v>
      </c>
      <c r="G32" s="1277" t="s">
        <v>1296</v>
      </c>
      <c r="H32" s="1277"/>
      <c r="I32" s="453" t="s">
        <v>736</v>
      </c>
    </row>
    <row r="33" spans="1:9" ht="10.25" customHeight="1" thickBot="1">
      <c r="A33" s="151"/>
      <c r="B33" s="282"/>
      <c r="C33" s="129"/>
      <c r="D33" s="281"/>
      <c r="E33" s="275"/>
      <c r="F33" s="130"/>
      <c r="G33" s="283"/>
      <c r="H33" s="275"/>
      <c r="I33" s="150"/>
    </row>
    <row r="34" spans="1:9" ht="18" customHeight="1">
      <c r="A34" s="1373" t="s">
        <v>1439</v>
      </c>
      <c r="B34" s="848" t="s">
        <v>1283</v>
      </c>
      <c r="C34" s="344"/>
      <c r="D34" s="287"/>
      <c r="E34" s="287"/>
      <c r="F34" s="287"/>
      <c r="G34" s="287"/>
      <c r="H34" s="287"/>
      <c r="I34" s="295"/>
    </row>
    <row r="35" spans="1:9" ht="14.25" customHeight="1">
      <c r="A35" s="1374"/>
      <c r="B35" s="1383"/>
      <c r="C35" s="1231" t="s">
        <v>1617</v>
      </c>
      <c r="D35" s="1235" t="s">
        <v>76</v>
      </c>
      <c r="E35" s="1235"/>
      <c r="F35" s="1323"/>
      <c r="G35" s="1323"/>
      <c r="H35" s="1323"/>
      <c r="I35" s="1243"/>
    </row>
    <row r="36" spans="1:9" ht="18" customHeight="1">
      <c r="A36" s="1374"/>
      <c r="B36" s="1383"/>
      <c r="C36" s="1231"/>
      <c r="D36" s="346"/>
      <c r="E36" s="142"/>
      <c r="F36" s="147"/>
      <c r="G36" s="147"/>
      <c r="H36" s="147"/>
      <c r="I36" s="504">
        <f>'obsah 2'!D108</f>
        <v>6154</v>
      </c>
    </row>
    <row r="37" spans="1:9" ht="14.25" customHeight="1">
      <c r="A37" s="1374"/>
      <c r="B37" s="1383"/>
      <c r="C37" s="1231"/>
      <c r="D37" s="116"/>
      <c r="E37" s="130"/>
      <c r="F37" s="1273"/>
      <c r="G37" s="1273"/>
      <c r="H37" s="1273"/>
      <c r="I37" s="173">
        <f>5392*1.1</f>
        <v>5931.2000000000007</v>
      </c>
    </row>
    <row r="38" spans="1:9" ht="14.25" customHeight="1">
      <c r="A38" s="1374"/>
      <c r="B38" s="1383"/>
      <c r="C38" s="1231"/>
      <c r="D38" s="1225" t="s">
        <v>66</v>
      </c>
      <c r="E38" s="1225"/>
      <c r="F38" s="1225"/>
      <c r="G38" s="1225" t="s">
        <v>67</v>
      </c>
      <c r="H38" s="1225"/>
      <c r="I38" s="1328"/>
    </row>
    <row r="39" spans="1:9" ht="14.25" customHeight="1">
      <c r="A39" s="1374"/>
      <c r="B39" s="1383"/>
      <c r="C39" s="1231"/>
      <c r="D39" s="276" t="s">
        <v>68</v>
      </c>
      <c r="E39" s="1213" t="s">
        <v>194</v>
      </c>
      <c r="F39" s="1213"/>
      <c r="G39" s="1221" t="s">
        <v>1202</v>
      </c>
      <c r="H39" s="1221"/>
      <c r="I39" s="127" t="s">
        <v>1210</v>
      </c>
    </row>
    <row r="40" spans="1:9" ht="14.25" customHeight="1">
      <c r="A40" s="1374"/>
      <c r="B40" s="1383"/>
      <c r="C40" s="1231"/>
      <c r="D40" s="276" t="s">
        <v>70</v>
      </c>
      <c r="E40" s="1213" t="s">
        <v>1209</v>
      </c>
      <c r="F40" s="1213"/>
      <c r="G40" s="1221" t="s">
        <v>71</v>
      </c>
      <c r="H40" s="1221"/>
      <c r="I40" s="127">
        <v>50.5</v>
      </c>
    </row>
    <row r="41" spans="1:9" ht="14.25" customHeight="1">
      <c r="A41" s="1374"/>
      <c r="B41" s="1383"/>
      <c r="C41" s="1231"/>
      <c r="D41" s="276" t="s">
        <v>72</v>
      </c>
      <c r="E41" s="307"/>
      <c r="F41" s="307">
        <v>1</v>
      </c>
      <c r="G41" s="1221" t="s">
        <v>73</v>
      </c>
      <c r="H41" s="1221"/>
      <c r="I41" s="127" t="s">
        <v>2028</v>
      </c>
    </row>
    <row r="42" spans="1:9" ht="14.25" customHeight="1">
      <c r="A42" s="1374"/>
      <c r="B42" s="1383"/>
      <c r="C42" s="1231"/>
      <c r="D42" s="1385"/>
      <c r="E42" s="1385"/>
      <c r="F42" s="143"/>
      <c r="G42" s="276" t="s">
        <v>74</v>
      </c>
      <c r="H42" s="307"/>
      <c r="I42" s="127" t="s">
        <v>214</v>
      </c>
    </row>
    <row r="43" spans="1:9" ht="14.25" customHeight="1">
      <c r="A43" s="1374"/>
      <c r="B43" s="829"/>
      <c r="C43" s="1231"/>
      <c r="D43" s="1385"/>
      <c r="E43" s="1385"/>
      <c r="F43" s="143"/>
      <c r="G43" s="1221" t="s">
        <v>1296</v>
      </c>
      <c r="H43" s="1221"/>
      <c r="I43" s="127" t="s">
        <v>736</v>
      </c>
    </row>
    <row r="44" spans="1:9" ht="14.25" customHeight="1" thickBot="1">
      <c r="A44" s="1375"/>
      <c r="B44" s="163" t="s">
        <v>1061</v>
      </c>
      <c r="C44" s="354"/>
      <c r="D44" s="505"/>
      <c r="E44" s="505"/>
      <c r="F44" s="505"/>
      <c r="G44" s="1367"/>
      <c r="H44" s="1367"/>
      <c r="I44" s="499"/>
    </row>
    <row r="45" spans="1:9" ht="12.75" customHeight="1"/>
    <row r="46" spans="1:9" ht="12.75" customHeight="1"/>
    <row r="47" spans="1:9" ht="12.75" customHeight="1"/>
    <row r="48" spans="1:9"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sheetData>
  <mergeCells count="61">
    <mergeCell ref="D10:E10"/>
    <mergeCell ref="G10:H10"/>
    <mergeCell ref="G44:H44"/>
    <mergeCell ref="D31:E31"/>
    <mergeCell ref="A34:A44"/>
    <mergeCell ref="D35:I35"/>
    <mergeCell ref="F37:H37"/>
    <mergeCell ref="D38:F38"/>
    <mergeCell ref="G38:I38"/>
    <mergeCell ref="E39:F39"/>
    <mergeCell ref="G39:H39"/>
    <mergeCell ref="E40:F40"/>
    <mergeCell ref="G40:H40"/>
    <mergeCell ref="G41:H41"/>
    <mergeCell ref="D42:E42"/>
    <mergeCell ref="D43:E43"/>
    <mergeCell ref="G43:H43"/>
    <mergeCell ref="C35:C43"/>
    <mergeCell ref="B35:B42"/>
    <mergeCell ref="E29:F29"/>
    <mergeCell ref="G29:H29"/>
    <mergeCell ref="G30:H30"/>
    <mergeCell ref="D32:E32"/>
    <mergeCell ref="G32:H32"/>
    <mergeCell ref="E6:F6"/>
    <mergeCell ref="G6:H6"/>
    <mergeCell ref="A1:A10"/>
    <mergeCell ref="C24:C31"/>
    <mergeCell ref="A12:A21"/>
    <mergeCell ref="C2:C9"/>
    <mergeCell ref="B2:B8"/>
    <mergeCell ref="C13:C20"/>
    <mergeCell ref="B13:B19"/>
    <mergeCell ref="B24:B30"/>
    <mergeCell ref="A23:A32"/>
    <mergeCell ref="D24:I24"/>
    <mergeCell ref="D27:F27"/>
    <mergeCell ref="G27:I27"/>
    <mergeCell ref="E28:F28"/>
    <mergeCell ref="G28:H28"/>
    <mergeCell ref="H23:I23"/>
    <mergeCell ref="G19:H19"/>
    <mergeCell ref="D21:E21"/>
    <mergeCell ref="G21:H21"/>
    <mergeCell ref="D20:F20"/>
    <mergeCell ref="G7:H7"/>
    <mergeCell ref="G8:H8"/>
    <mergeCell ref="D9:F9"/>
    <mergeCell ref="E18:F18"/>
    <mergeCell ref="H1:I1"/>
    <mergeCell ref="H12:I12"/>
    <mergeCell ref="G18:H18"/>
    <mergeCell ref="E17:F17"/>
    <mergeCell ref="G17:H17"/>
    <mergeCell ref="D13:I13"/>
    <mergeCell ref="D16:F16"/>
    <mergeCell ref="G16:I16"/>
    <mergeCell ref="E7:F7"/>
    <mergeCell ref="D2:I2"/>
    <mergeCell ref="D5:F5"/>
    <mergeCell ref="G5:I5"/>
  </mergeCells>
  <hyperlinks>
    <hyperlink ref="B10" r:id="rId1" display="odkaz na web - DOPNIT" xr:uid="{00000000-0004-0000-0B00-000000000000}"/>
    <hyperlink ref="B21" r:id="rId2" display="odkaz na web - DOPNIT" xr:uid="{00000000-0004-0000-0B00-000001000000}"/>
    <hyperlink ref="B32" r:id="rId3" xr:uid="{00000000-0004-0000-0B00-000002000000}"/>
    <hyperlink ref="B44" r:id="rId4" xr:uid="{00000000-0004-0000-0B00-000003000000}"/>
  </hyperlinks>
  <pageMargins left="0.39370078740157483" right="7.874015748031496E-2" top="0.74803149606299213" bottom="0.74803149606299213" header="0" footer="0"/>
  <pageSetup paperSize="9" scale="80" orientation="portrait" r:id="rId5"/>
  <headerFooter>
    <oddHeader>&amp;C&amp;11Studio Plus</oddHeader>
    <oddFooter>&amp;C&amp;11&amp;A</oddFooter>
  </headerFooter>
  <drawing r:id="rId6"/>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List14">
    <pageSetUpPr fitToPage="1"/>
  </sheetPr>
  <dimension ref="A1:I59"/>
  <sheetViews>
    <sheetView zoomScale="90" zoomScaleNormal="90" zoomScaleSheetLayoutView="90" workbookViewId="0">
      <selection sqref="A1:A10"/>
    </sheetView>
  </sheetViews>
  <sheetFormatPr baseColWidth="10" defaultColWidth="14.3984375" defaultRowHeight="15" customHeight="1"/>
  <cols>
    <col min="1" max="1" width="2.3984375" style="33" customWidth="1"/>
    <col min="2" max="2" width="19.19921875" customWidth="1"/>
    <col min="3" max="3" width="50.796875" customWidth="1"/>
    <col min="4" max="9" width="9.796875" customWidth="1"/>
    <col min="10" max="10" width="8.796875" customWidth="1"/>
    <col min="11" max="12" width="9.19921875" customWidth="1"/>
    <col min="13" max="26" width="8.796875" customWidth="1"/>
  </cols>
  <sheetData>
    <row r="1" spans="1:9" ht="18" customHeight="1">
      <c r="A1" s="1270" t="s">
        <v>1439</v>
      </c>
      <c r="B1" s="846" t="s">
        <v>19</v>
      </c>
      <c r="C1" s="216"/>
      <c r="D1" s="287"/>
      <c r="E1" s="287"/>
      <c r="F1" s="287"/>
      <c r="G1" s="287"/>
      <c r="H1" s="1388" t="s">
        <v>197</v>
      </c>
      <c r="I1" s="1389"/>
    </row>
    <row r="2" spans="1:9" ht="14.25" customHeight="1">
      <c r="A2" s="1351"/>
      <c r="B2" s="1242"/>
      <c r="C2" s="1279" t="s">
        <v>1618</v>
      </c>
      <c r="D2" s="1235" t="s">
        <v>188</v>
      </c>
      <c r="E2" s="1235"/>
      <c r="F2" s="1235"/>
      <c r="G2" s="1235"/>
      <c r="H2" s="1235"/>
      <c r="I2" s="1243"/>
    </row>
    <row r="3" spans="1:9" ht="18" customHeight="1">
      <c r="A3" s="1351"/>
      <c r="B3" s="1242"/>
      <c r="C3" s="1279"/>
      <c r="D3" s="37"/>
      <c r="E3" s="37"/>
      <c r="F3" s="37"/>
      <c r="G3" s="37"/>
      <c r="H3" s="360"/>
      <c r="I3" s="261">
        <f>'obsah 2'!D110</f>
        <v>5992</v>
      </c>
    </row>
    <row r="4" spans="1:9" ht="14.25" customHeight="1">
      <c r="A4" s="1351"/>
      <c r="B4" s="1242"/>
      <c r="C4" s="1279"/>
      <c r="D4" s="113"/>
      <c r="E4" s="113"/>
      <c r="F4" s="113"/>
      <c r="G4" s="382"/>
      <c r="H4" s="113">
        <v>5500</v>
      </c>
      <c r="I4" s="383"/>
    </row>
    <row r="5" spans="1:9" ht="14.25" customHeight="1">
      <c r="A5" s="1351"/>
      <c r="B5" s="1242"/>
      <c r="C5" s="1279"/>
      <c r="D5" s="1251" t="s">
        <v>66</v>
      </c>
      <c r="E5" s="1251"/>
      <c r="F5" s="1251"/>
      <c r="G5" s="1251" t="s">
        <v>67</v>
      </c>
      <c r="H5" s="1251"/>
      <c r="I5" s="1252"/>
    </row>
    <row r="6" spans="1:9" ht="14.25" customHeight="1">
      <c r="A6" s="1351"/>
      <c r="B6" s="1242"/>
      <c r="C6" s="1279"/>
      <c r="D6" s="42" t="s">
        <v>68</v>
      </c>
      <c r="E6" s="1248" t="s">
        <v>1182</v>
      </c>
      <c r="F6" s="1249"/>
      <c r="G6" s="1253" t="s">
        <v>1202</v>
      </c>
      <c r="H6" s="1254"/>
      <c r="I6" s="114" t="s">
        <v>196</v>
      </c>
    </row>
    <row r="7" spans="1:9" ht="14.25" customHeight="1">
      <c r="A7" s="1351"/>
      <c r="B7" s="1242"/>
      <c r="C7" s="1279"/>
      <c r="D7" s="99" t="s">
        <v>70</v>
      </c>
      <c r="E7" s="1244" t="s">
        <v>977</v>
      </c>
      <c r="F7" s="1245"/>
      <c r="G7" s="1246" t="s">
        <v>71</v>
      </c>
      <c r="H7" s="1247"/>
      <c r="I7" s="137">
        <v>69</v>
      </c>
    </row>
    <row r="8" spans="1:9" ht="14.25" customHeight="1">
      <c r="A8" s="1351"/>
      <c r="B8" s="1242"/>
      <c r="C8" s="1279"/>
      <c r="D8" s="276" t="s">
        <v>72</v>
      </c>
      <c r="E8" s="276"/>
      <c r="F8" s="484">
        <v>1</v>
      </c>
      <c r="G8" s="1221" t="s">
        <v>73</v>
      </c>
      <c r="H8" s="1221"/>
      <c r="I8" s="127" t="s">
        <v>191</v>
      </c>
    </row>
    <row r="9" spans="1:9" ht="14.25" customHeight="1">
      <c r="A9" s="1351"/>
      <c r="B9" s="829"/>
      <c r="C9" s="1279"/>
      <c r="D9" s="1225"/>
      <c r="E9" s="1225"/>
      <c r="F9" s="150"/>
      <c r="G9" s="1221" t="s">
        <v>74</v>
      </c>
      <c r="H9" s="1221"/>
      <c r="I9" s="127" t="s">
        <v>119</v>
      </c>
    </row>
    <row r="10" spans="1:9" ht="14.25" customHeight="1" thickBot="1">
      <c r="A10" s="1352"/>
      <c r="B10" s="163" t="s">
        <v>1061</v>
      </c>
      <c r="C10" s="1387"/>
      <c r="D10" s="234"/>
      <c r="E10" s="234"/>
      <c r="F10" s="234"/>
      <c r="G10" s="1386"/>
      <c r="H10" s="1386"/>
      <c r="I10" s="303"/>
    </row>
    <row r="11" spans="1:9" ht="10.25" customHeight="1" thickBot="1">
      <c r="A11" s="32"/>
      <c r="B11" s="5"/>
      <c r="C11" s="5"/>
      <c r="D11" s="28"/>
      <c r="E11" s="28"/>
      <c r="F11" s="28"/>
      <c r="G11" s="28"/>
      <c r="H11" s="28"/>
      <c r="I11" s="28"/>
    </row>
    <row r="12" spans="1:9" ht="18" customHeight="1">
      <c r="A12" s="1270" t="s">
        <v>1439</v>
      </c>
      <c r="B12" s="846" t="s">
        <v>1764</v>
      </c>
      <c r="C12" s="384"/>
      <c r="D12" s="287"/>
      <c r="E12" s="287"/>
      <c r="F12" s="287"/>
      <c r="G12" s="287"/>
      <c r="H12" s="1364" t="s">
        <v>1820</v>
      </c>
      <c r="I12" s="1366"/>
    </row>
    <row r="13" spans="1:9" ht="14.25" customHeight="1">
      <c r="A13" s="1351"/>
      <c r="B13" s="1242"/>
      <c r="C13" s="1279" t="s">
        <v>1819</v>
      </c>
      <c r="D13" s="1235" t="s">
        <v>188</v>
      </c>
      <c r="E13" s="1235"/>
      <c r="F13" s="1235"/>
      <c r="G13" s="1235"/>
      <c r="H13" s="1235"/>
      <c r="I13" s="1243"/>
    </row>
    <row r="14" spans="1:9" ht="18" customHeight="1">
      <c r="A14" s="1351"/>
      <c r="B14" s="1242"/>
      <c r="C14" s="1279"/>
      <c r="D14" s="37"/>
      <c r="E14" s="37"/>
      <c r="F14" s="37"/>
      <c r="G14" s="37"/>
      <c r="H14" s="260"/>
      <c r="I14" s="381">
        <f>'obsah 2'!D111</f>
        <v>5992</v>
      </c>
    </row>
    <row r="15" spans="1:9" ht="14.25" customHeight="1">
      <c r="A15" s="1351"/>
      <c r="B15" s="1242"/>
      <c r="C15" s="1279"/>
      <c r="D15" s="113"/>
      <c r="E15" s="113"/>
      <c r="F15" s="113"/>
      <c r="G15" s="382"/>
      <c r="H15" s="385"/>
      <c r="I15" s="200"/>
    </row>
    <row r="16" spans="1:9" ht="14.25" customHeight="1">
      <c r="A16" s="1351"/>
      <c r="B16" s="1242"/>
      <c r="C16" s="1279"/>
      <c r="D16" s="1251" t="s">
        <v>66</v>
      </c>
      <c r="E16" s="1251"/>
      <c r="F16" s="1251"/>
      <c r="G16" s="1251" t="s">
        <v>67</v>
      </c>
      <c r="H16" s="1251"/>
      <c r="I16" s="1252"/>
    </row>
    <row r="17" spans="1:9" ht="14.25" customHeight="1">
      <c r="A17" s="1351"/>
      <c r="B17" s="1242"/>
      <c r="C17" s="1279"/>
      <c r="D17" s="99" t="s">
        <v>68</v>
      </c>
      <c r="E17" s="1244" t="s">
        <v>1182</v>
      </c>
      <c r="F17" s="1245"/>
      <c r="G17" s="1253" t="s">
        <v>1202</v>
      </c>
      <c r="H17" s="1254"/>
      <c r="I17" s="114" t="s">
        <v>196</v>
      </c>
    </row>
    <row r="18" spans="1:9" ht="14.25" customHeight="1">
      <c r="A18" s="1351"/>
      <c r="B18" s="1242"/>
      <c r="C18" s="1279"/>
      <c r="D18" s="276" t="s">
        <v>70</v>
      </c>
      <c r="E18" s="1213" t="s">
        <v>977</v>
      </c>
      <c r="F18" s="1213"/>
      <c r="G18" s="1356" t="s">
        <v>71</v>
      </c>
      <c r="H18" s="1247"/>
      <c r="I18" s="114">
        <v>69</v>
      </c>
    </row>
    <row r="19" spans="1:9" ht="14.25" customHeight="1">
      <c r="A19" s="1351"/>
      <c r="B19" s="1242"/>
      <c r="C19" s="1279"/>
      <c r="D19" s="276" t="s">
        <v>72</v>
      </c>
      <c r="E19" s="276"/>
      <c r="F19" s="484">
        <v>1</v>
      </c>
      <c r="G19" s="1250" t="s">
        <v>73</v>
      </c>
      <c r="H19" s="1250"/>
      <c r="I19" s="487" t="s">
        <v>191</v>
      </c>
    </row>
    <row r="20" spans="1:9" ht="14.25" customHeight="1">
      <c r="A20" s="1351"/>
      <c r="B20" s="829"/>
      <c r="C20" s="1279"/>
      <c r="D20" s="1225"/>
      <c r="E20" s="1225"/>
      <c r="F20" s="150"/>
      <c r="G20" s="1221" t="s">
        <v>74</v>
      </c>
      <c r="H20" s="1221"/>
      <c r="I20" s="127" t="s">
        <v>119</v>
      </c>
    </row>
    <row r="21" spans="1:9" ht="14.25" customHeight="1" thickBot="1">
      <c r="A21" s="1352"/>
      <c r="B21" s="163" t="s">
        <v>1061</v>
      </c>
      <c r="C21" s="354"/>
      <c r="D21" s="528"/>
      <c r="E21" s="528"/>
      <c r="F21" s="528"/>
      <c r="G21" s="1367"/>
      <c r="H21" s="1367"/>
      <c r="I21" s="499"/>
    </row>
    <row r="22" spans="1:9" ht="10.25" customHeight="1" thickBot="1">
      <c r="A22" s="32"/>
      <c r="B22" s="5"/>
      <c r="C22" s="5"/>
      <c r="D22" s="28"/>
      <c r="E22" s="28"/>
      <c r="F22" s="28"/>
      <c r="G22" s="28"/>
      <c r="H22" s="28"/>
      <c r="I22" s="28"/>
    </row>
    <row r="23" spans="1:9" ht="18" customHeight="1">
      <c r="A23" s="1232" t="s">
        <v>1439</v>
      </c>
      <c r="B23" s="845" t="s">
        <v>1795</v>
      </c>
      <c r="C23" s="216"/>
      <c r="D23" s="287">
        <v>0</v>
      </c>
      <c r="E23" s="287" t="s">
        <v>1111</v>
      </c>
      <c r="F23" s="287" t="s">
        <v>1112</v>
      </c>
      <c r="G23" s="287" t="s">
        <v>481</v>
      </c>
      <c r="H23" s="287" t="s">
        <v>113</v>
      </c>
      <c r="I23" s="295"/>
    </row>
    <row r="24" spans="1:9" ht="14.25" customHeight="1">
      <c r="A24" s="1359"/>
      <c r="B24" s="1255"/>
      <c r="C24" s="1231" t="s">
        <v>1821</v>
      </c>
      <c r="D24" s="1235" t="s">
        <v>65</v>
      </c>
      <c r="E24" s="1236"/>
      <c r="F24" s="1236"/>
      <c r="G24" s="1236"/>
      <c r="H24" s="1236"/>
      <c r="I24" s="1237"/>
    </row>
    <row r="25" spans="1:9" ht="18" customHeight="1">
      <c r="A25" s="1359"/>
      <c r="B25" s="1255"/>
      <c r="C25" s="1231"/>
      <c r="D25" s="337" t="s">
        <v>221</v>
      </c>
      <c r="E25" s="267">
        <f>'obsah 2'!D112</f>
        <v>6590</v>
      </c>
      <c r="F25" s="267">
        <f>'obsah 2'!E112</f>
        <v>6849</v>
      </c>
      <c r="G25" s="267">
        <f>'obsah 2'!F112</f>
        <v>7018</v>
      </c>
      <c r="H25" s="1107">
        <f>'obsah 2'!G112</f>
        <v>8426</v>
      </c>
      <c r="I25" s="381"/>
    </row>
    <row r="26" spans="1:9" ht="14.25" customHeight="1">
      <c r="A26" s="1359"/>
      <c r="B26" s="1255"/>
      <c r="C26" s="1231"/>
      <c r="D26" s="113"/>
      <c r="E26" s="113"/>
      <c r="F26" s="113"/>
      <c r="G26" s="233"/>
      <c r="H26" s="264"/>
      <c r="I26" s="374"/>
    </row>
    <row r="27" spans="1:9" ht="14.25" customHeight="1">
      <c r="A27" s="1359"/>
      <c r="B27" s="1255"/>
      <c r="C27" s="1231"/>
      <c r="D27" s="1251" t="s">
        <v>66</v>
      </c>
      <c r="E27" s="1256"/>
      <c r="F27" s="1256"/>
      <c r="G27" s="1225" t="s">
        <v>67</v>
      </c>
      <c r="H27" s="1215"/>
      <c r="I27" s="1228"/>
    </row>
    <row r="28" spans="1:9" ht="14.25" customHeight="1">
      <c r="A28" s="1359"/>
      <c r="B28" s="1255"/>
      <c r="C28" s="1231"/>
      <c r="D28" s="42" t="s">
        <v>68</v>
      </c>
      <c r="E28" s="1248">
        <v>19.64</v>
      </c>
      <c r="F28" s="1236"/>
      <c r="G28" s="1221" t="s">
        <v>69</v>
      </c>
      <c r="H28" s="1219"/>
      <c r="I28" s="127" t="s">
        <v>1187</v>
      </c>
    </row>
    <row r="29" spans="1:9" ht="14.25" customHeight="1">
      <c r="A29" s="1359"/>
      <c r="B29" s="1255"/>
      <c r="C29" s="1231"/>
      <c r="D29" s="99" t="s">
        <v>70</v>
      </c>
      <c r="E29" s="1244" t="s">
        <v>1196</v>
      </c>
      <c r="F29" s="1280"/>
      <c r="G29" s="1221" t="s">
        <v>71</v>
      </c>
      <c r="H29" s="1219"/>
      <c r="I29" s="127">
        <v>67</v>
      </c>
    </row>
    <row r="30" spans="1:9" ht="14.25" customHeight="1">
      <c r="A30" s="1359"/>
      <c r="B30" s="1255"/>
      <c r="C30" s="1231"/>
      <c r="D30" s="276" t="s">
        <v>72</v>
      </c>
      <c r="E30" s="276"/>
      <c r="F30" s="307">
        <v>1</v>
      </c>
      <c r="G30" s="1221" t="s">
        <v>73</v>
      </c>
      <c r="H30" s="1219"/>
      <c r="I30" s="127" t="s">
        <v>1188</v>
      </c>
    </row>
    <row r="31" spans="1:9" ht="14.25" customHeight="1">
      <c r="A31" s="1359"/>
      <c r="B31" s="1255"/>
      <c r="C31" s="1231"/>
      <c r="D31" s="1225"/>
      <c r="E31" s="1225"/>
      <c r="F31" s="150"/>
      <c r="G31" s="276" t="s">
        <v>74</v>
      </c>
      <c r="H31" s="307"/>
      <c r="I31" s="127" t="s">
        <v>1189</v>
      </c>
    </row>
    <row r="32" spans="1:9" ht="14.25" customHeight="1">
      <c r="A32" s="1359"/>
      <c r="B32" s="829"/>
      <c r="C32" s="151"/>
      <c r="D32" s="131"/>
      <c r="E32" s="131"/>
      <c r="F32" s="131"/>
      <c r="G32" s="1221" t="s">
        <v>1296</v>
      </c>
      <c r="H32" s="1219"/>
      <c r="I32" s="127" t="s">
        <v>199</v>
      </c>
    </row>
    <row r="33" spans="1:9" ht="14.25" customHeight="1" thickBot="1">
      <c r="A33" s="1360"/>
      <c r="B33" s="428" t="s">
        <v>1061</v>
      </c>
      <c r="C33" s="204"/>
      <c r="D33" s="221"/>
      <c r="E33" s="221"/>
      <c r="F33" s="221"/>
      <c r="G33" s="1367"/>
      <c r="H33" s="1227"/>
      <c r="I33" s="499"/>
    </row>
    <row r="34" spans="1:9" ht="10.25" customHeight="1" thickBot="1">
      <c r="A34" s="32"/>
      <c r="B34" s="5"/>
      <c r="C34" s="5"/>
      <c r="D34" s="28"/>
      <c r="E34" s="28"/>
      <c r="F34" s="28"/>
      <c r="G34" s="28"/>
      <c r="H34" s="28"/>
      <c r="I34" s="28"/>
    </row>
    <row r="35" spans="1:9" ht="18" customHeight="1">
      <c r="A35" s="1232" t="s">
        <v>1439</v>
      </c>
      <c r="B35" s="845" t="s">
        <v>1796</v>
      </c>
      <c r="C35" s="216"/>
      <c r="D35" s="287">
        <v>0</v>
      </c>
      <c r="E35" s="287" t="s">
        <v>1111</v>
      </c>
      <c r="F35" s="287" t="s">
        <v>1112</v>
      </c>
      <c r="G35" s="287" t="s">
        <v>481</v>
      </c>
      <c r="H35" s="287" t="s">
        <v>113</v>
      </c>
      <c r="I35" s="295"/>
    </row>
    <row r="36" spans="1:9" ht="14.25" customHeight="1">
      <c r="A36" s="1359"/>
      <c r="B36" s="1255"/>
      <c r="C36" s="1231" t="s">
        <v>1790</v>
      </c>
      <c r="D36" s="1235" t="s">
        <v>188</v>
      </c>
      <c r="E36" s="1236"/>
      <c r="F36" s="1236"/>
      <c r="G36" s="1236"/>
      <c r="H36" s="1236"/>
      <c r="I36" s="1237"/>
    </row>
    <row r="37" spans="1:9" ht="18" customHeight="1">
      <c r="A37" s="1359"/>
      <c r="B37" s="1255"/>
      <c r="C37" s="1231"/>
      <c r="D37" s="337" t="s">
        <v>221</v>
      </c>
      <c r="E37" s="267">
        <f>'obsah 2'!D113</f>
        <v>7114</v>
      </c>
      <c r="F37" s="267">
        <f>'obsah 2'!E113</f>
        <v>7369</v>
      </c>
      <c r="G37" s="267">
        <f>'obsah 2'!F113</f>
        <v>7538</v>
      </c>
      <c r="H37" s="267">
        <f>'obsah 2'!G113</f>
        <v>8945</v>
      </c>
      <c r="I37" s="386"/>
    </row>
    <row r="38" spans="1:9" ht="14.25" customHeight="1">
      <c r="A38" s="1359"/>
      <c r="B38" s="1255"/>
      <c r="C38" s="1231"/>
      <c r="D38" s="113"/>
      <c r="E38" s="113">
        <v>8114</v>
      </c>
      <c r="F38" s="113">
        <v>8369</v>
      </c>
      <c r="G38" s="233">
        <v>8538</v>
      </c>
      <c r="H38" s="264">
        <v>9945</v>
      </c>
      <c r="I38" s="374"/>
    </row>
    <row r="39" spans="1:9" ht="14.25" customHeight="1">
      <c r="A39" s="1359"/>
      <c r="B39" s="1255"/>
      <c r="C39" s="1231"/>
      <c r="D39" s="1251" t="s">
        <v>66</v>
      </c>
      <c r="E39" s="1256"/>
      <c r="F39" s="1256"/>
      <c r="G39" s="1251" t="s">
        <v>67</v>
      </c>
      <c r="H39" s="1256"/>
      <c r="I39" s="1257"/>
    </row>
    <row r="40" spans="1:9" ht="14.25" customHeight="1">
      <c r="A40" s="1359"/>
      <c r="B40" s="1255"/>
      <c r="C40" s="1231"/>
      <c r="D40" s="42" t="s">
        <v>68</v>
      </c>
      <c r="E40" s="1248">
        <v>20.88</v>
      </c>
      <c r="F40" s="1259"/>
      <c r="G40" s="1253" t="s">
        <v>69</v>
      </c>
      <c r="H40" s="1259"/>
      <c r="I40" s="114" t="s">
        <v>1195</v>
      </c>
    </row>
    <row r="41" spans="1:9" ht="14.25" customHeight="1">
      <c r="A41" s="1359"/>
      <c r="B41" s="1255"/>
      <c r="C41" s="1231"/>
      <c r="D41" s="99" t="s">
        <v>70</v>
      </c>
      <c r="E41" s="1244" t="s">
        <v>1197</v>
      </c>
      <c r="F41" s="1350"/>
      <c r="G41" s="1253" t="s">
        <v>71</v>
      </c>
      <c r="H41" s="1259"/>
      <c r="I41" s="114">
        <v>71</v>
      </c>
    </row>
    <row r="42" spans="1:9" ht="14.25" customHeight="1">
      <c r="A42" s="1359"/>
      <c r="B42" s="1255"/>
      <c r="C42" s="1231"/>
      <c r="D42" s="276" t="s">
        <v>72</v>
      </c>
      <c r="E42" s="276"/>
      <c r="F42" s="307">
        <v>1</v>
      </c>
      <c r="G42" s="1356" t="s">
        <v>73</v>
      </c>
      <c r="H42" s="1350"/>
      <c r="I42" s="114" t="s">
        <v>1194</v>
      </c>
    </row>
    <row r="43" spans="1:9" ht="14.25" customHeight="1">
      <c r="A43" s="1359"/>
      <c r="B43" s="1255"/>
      <c r="C43" s="1231"/>
      <c r="D43" s="1225"/>
      <c r="E43" s="1225"/>
      <c r="F43" s="150"/>
      <c r="G43" s="276" t="s">
        <v>74</v>
      </c>
      <c r="H43" s="307"/>
      <c r="I43" s="487" t="s">
        <v>125</v>
      </c>
    </row>
    <row r="44" spans="1:9" ht="14.25" customHeight="1">
      <c r="A44" s="1359"/>
      <c r="B44" s="829"/>
      <c r="C44" s="223"/>
      <c r="D44" s="131"/>
      <c r="E44" s="131"/>
      <c r="F44" s="131"/>
      <c r="G44" s="1221" t="s">
        <v>1296</v>
      </c>
      <c r="H44" s="1219"/>
      <c r="I44" s="507" t="s">
        <v>201</v>
      </c>
    </row>
    <row r="45" spans="1:9" ht="14.25" customHeight="1" thickBot="1">
      <c r="A45" s="1360"/>
      <c r="B45" s="476" t="s">
        <v>1061</v>
      </c>
      <c r="C45" s="354"/>
      <c r="D45" s="221"/>
      <c r="E45" s="221"/>
      <c r="F45" s="221"/>
      <c r="G45" s="1367"/>
      <c r="H45" s="1227"/>
      <c r="I45" s="499"/>
    </row>
    <row r="46" spans="1:9" ht="10.25" customHeight="1" thickBot="1">
      <c r="A46" s="32"/>
      <c r="B46" s="5"/>
      <c r="C46" s="5"/>
      <c r="D46" s="28"/>
      <c r="E46" s="28"/>
      <c r="F46" s="28"/>
      <c r="G46" s="28"/>
      <c r="H46" s="28"/>
      <c r="I46" s="28"/>
    </row>
    <row r="47" spans="1:9" ht="18" customHeight="1">
      <c r="A47" s="1232" t="s">
        <v>1439</v>
      </c>
      <c r="B47" s="845" t="s">
        <v>1797</v>
      </c>
      <c r="C47" s="216"/>
      <c r="D47" s="287">
        <v>0</v>
      </c>
      <c r="E47" s="287" t="s">
        <v>1111</v>
      </c>
      <c r="F47" s="287" t="s">
        <v>1112</v>
      </c>
      <c r="G47" s="287" t="s">
        <v>481</v>
      </c>
      <c r="H47" s="287" t="s">
        <v>113</v>
      </c>
      <c r="I47" s="295"/>
    </row>
    <row r="48" spans="1:9" ht="14.25" customHeight="1">
      <c r="A48" s="1359"/>
      <c r="B48" s="1255"/>
      <c r="C48" s="1231" t="s">
        <v>1791</v>
      </c>
      <c r="D48" s="1235" t="s">
        <v>65</v>
      </c>
      <c r="E48" s="1236"/>
      <c r="F48" s="1236"/>
      <c r="G48" s="1236"/>
      <c r="H48" s="1280"/>
      <c r="I48" s="1237"/>
    </row>
    <row r="49" spans="1:9" ht="18" customHeight="1">
      <c r="A49" s="1359"/>
      <c r="B49" s="1255"/>
      <c r="C49" s="1231"/>
      <c r="D49" s="337" t="s">
        <v>221</v>
      </c>
      <c r="E49" s="267">
        <f>'obsah 2'!D114</f>
        <v>6077</v>
      </c>
      <c r="F49" s="267">
        <f>'obsah 2'!E114</f>
        <v>6332</v>
      </c>
      <c r="G49" s="267">
        <f>'obsah 2'!F114</f>
        <v>6501</v>
      </c>
      <c r="H49" s="1015">
        <f>'obsah 2'!G114</f>
        <v>7909</v>
      </c>
      <c r="I49" s="381"/>
    </row>
    <row r="50" spans="1:9" ht="14.25" customHeight="1">
      <c r="A50" s="1359"/>
      <c r="B50" s="1255"/>
      <c r="C50" s="1231"/>
      <c r="D50" s="113"/>
      <c r="E50" s="113"/>
      <c r="F50" s="113"/>
      <c r="G50" s="233"/>
      <c r="H50" s="264"/>
      <c r="I50" s="376">
        <v>8909</v>
      </c>
    </row>
    <row r="51" spans="1:9" ht="14.25" customHeight="1">
      <c r="A51" s="1359"/>
      <c r="B51" s="1255"/>
      <c r="C51" s="1231"/>
      <c r="D51" s="1251" t="s">
        <v>66</v>
      </c>
      <c r="E51" s="1256"/>
      <c r="F51" s="1256"/>
      <c r="G51" s="1251" t="s">
        <v>67</v>
      </c>
      <c r="H51" s="1256"/>
      <c r="I51" s="1257"/>
    </row>
    <row r="52" spans="1:9" ht="14.25" customHeight="1">
      <c r="A52" s="1359"/>
      <c r="B52" s="1255"/>
      <c r="C52" s="1231"/>
      <c r="D52" s="42" t="s">
        <v>68</v>
      </c>
      <c r="E52" s="1248">
        <v>19.64</v>
      </c>
      <c r="F52" s="1259"/>
      <c r="G52" s="1253" t="s">
        <v>69</v>
      </c>
      <c r="H52" s="1259"/>
      <c r="I52" s="114" t="s">
        <v>1193</v>
      </c>
    </row>
    <row r="53" spans="1:9" ht="14.25" customHeight="1">
      <c r="A53" s="1359"/>
      <c r="B53" s="1255"/>
      <c r="C53" s="1231"/>
      <c r="D53" s="99" t="s">
        <v>70</v>
      </c>
      <c r="E53" s="1244" t="s">
        <v>1196</v>
      </c>
      <c r="F53" s="1350"/>
      <c r="G53" s="1253" t="s">
        <v>71</v>
      </c>
      <c r="H53" s="1259"/>
      <c r="I53" s="114">
        <v>71</v>
      </c>
    </row>
    <row r="54" spans="1:9" ht="14.25" customHeight="1">
      <c r="A54" s="1359"/>
      <c r="B54" s="1255"/>
      <c r="C54" s="1231"/>
      <c r="D54" s="276" t="s">
        <v>72</v>
      </c>
      <c r="E54" s="276"/>
      <c r="F54" s="307">
        <v>1</v>
      </c>
      <c r="G54" s="1356" t="s">
        <v>73</v>
      </c>
      <c r="H54" s="1350"/>
      <c r="I54" s="114" t="s">
        <v>1194</v>
      </c>
    </row>
    <row r="55" spans="1:9" ht="14.25" customHeight="1">
      <c r="A55" s="1359"/>
      <c r="B55" s="1255"/>
      <c r="C55" s="1231"/>
      <c r="D55" s="1225"/>
      <c r="E55" s="1225"/>
      <c r="F55" s="150"/>
      <c r="G55" s="1221" t="s">
        <v>74</v>
      </c>
      <c r="H55" s="1219"/>
      <c r="I55" s="487" t="s">
        <v>125</v>
      </c>
    </row>
    <row r="56" spans="1:9" ht="14.25" customHeight="1">
      <c r="A56" s="1359"/>
      <c r="B56" s="829"/>
      <c r="C56" s="151"/>
      <c r="D56" s="131"/>
      <c r="E56" s="131"/>
      <c r="F56" s="131"/>
      <c r="G56" s="1221" t="s">
        <v>1296</v>
      </c>
      <c r="H56" s="1219"/>
      <c r="I56" s="507" t="s">
        <v>111</v>
      </c>
    </row>
    <row r="57" spans="1:9" ht="14.25" customHeight="1" thickBot="1">
      <c r="A57" s="1360"/>
      <c r="B57" s="428" t="s">
        <v>1061</v>
      </c>
      <c r="C57" s="159"/>
      <c r="D57" s="159"/>
      <c r="E57" s="159"/>
      <c r="F57" s="159"/>
      <c r="G57" s="1367"/>
      <c r="H57" s="1227"/>
      <c r="I57" s="499"/>
    </row>
    <row r="58" spans="1:9" ht="13.5" customHeight="1">
      <c r="A58" s="32"/>
      <c r="B58" s="1022" t="s">
        <v>2042</v>
      </c>
      <c r="C58" s="5"/>
      <c r="D58" s="5"/>
      <c r="E58" s="5"/>
      <c r="F58" s="5"/>
      <c r="G58" s="5"/>
      <c r="H58" s="5"/>
      <c r="I58" s="5"/>
    </row>
    <row r="59" spans="1:9" ht="12.75" customHeight="1">
      <c r="A59" s="32"/>
      <c r="B59" s="5"/>
      <c r="C59" s="5"/>
      <c r="D59" s="5"/>
      <c r="E59" s="5"/>
      <c r="F59" s="5"/>
      <c r="G59" s="5"/>
      <c r="H59" s="5"/>
      <c r="I59" s="5"/>
    </row>
  </sheetData>
  <mergeCells count="73">
    <mergeCell ref="D2:I2"/>
    <mergeCell ref="A12:A21"/>
    <mergeCell ref="E17:F17"/>
    <mergeCell ref="C2:C10"/>
    <mergeCell ref="A1:A10"/>
    <mergeCell ref="G17:H17"/>
    <mergeCell ref="E18:F18"/>
    <mergeCell ref="G19:H19"/>
    <mergeCell ref="D20:E20"/>
    <mergeCell ref="B2:B8"/>
    <mergeCell ref="B13:B19"/>
    <mergeCell ref="C13:C20"/>
    <mergeCell ref="H1:I1"/>
    <mergeCell ref="E6:F6"/>
    <mergeCell ref="E7:F7"/>
    <mergeCell ref="G7:H7"/>
    <mergeCell ref="D16:F16"/>
    <mergeCell ref="G8:H8"/>
    <mergeCell ref="G16:I16"/>
    <mergeCell ref="D13:I13"/>
    <mergeCell ref="G9:H9"/>
    <mergeCell ref="G10:H10"/>
    <mergeCell ref="G32:H32"/>
    <mergeCell ref="E40:F40"/>
    <mergeCell ref="E41:F41"/>
    <mergeCell ref="G41:H41"/>
    <mergeCell ref="D36:I36"/>
    <mergeCell ref="D39:F39"/>
    <mergeCell ref="G39:I39"/>
    <mergeCell ref="G40:H40"/>
    <mergeCell ref="G29:H29"/>
    <mergeCell ref="E29:F29"/>
    <mergeCell ref="D24:I24"/>
    <mergeCell ref="G27:I27"/>
    <mergeCell ref="G21:H21"/>
    <mergeCell ref="G42:H42"/>
    <mergeCell ref="G30:H30"/>
    <mergeCell ref="G53:H53"/>
    <mergeCell ref="D5:F5"/>
    <mergeCell ref="G5:I5"/>
    <mergeCell ref="G6:H6"/>
    <mergeCell ref="H12:I12"/>
    <mergeCell ref="D9:E9"/>
    <mergeCell ref="G44:H44"/>
    <mergeCell ref="G33:H33"/>
    <mergeCell ref="D31:E31"/>
    <mergeCell ref="G18:H18"/>
    <mergeCell ref="G28:H28"/>
    <mergeCell ref="D27:F27"/>
    <mergeCell ref="E28:F28"/>
    <mergeCell ref="G20:H20"/>
    <mergeCell ref="E53:F53"/>
    <mergeCell ref="G45:H45"/>
    <mergeCell ref="A23:A33"/>
    <mergeCell ref="G57:H57"/>
    <mergeCell ref="A35:A45"/>
    <mergeCell ref="D43:E43"/>
    <mergeCell ref="D55:E55"/>
    <mergeCell ref="A47:A57"/>
    <mergeCell ref="G55:H55"/>
    <mergeCell ref="D48:I48"/>
    <mergeCell ref="G54:H54"/>
    <mergeCell ref="G56:H56"/>
    <mergeCell ref="D51:F51"/>
    <mergeCell ref="G51:I51"/>
    <mergeCell ref="E52:F52"/>
    <mergeCell ref="G52:H52"/>
    <mergeCell ref="C48:C55"/>
    <mergeCell ref="B48:B55"/>
    <mergeCell ref="C36:C43"/>
    <mergeCell ref="B36:B43"/>
    <mergeCell ref="C24:C31"/>
    <mergeCell ref="B24:B31"/>
  </mergeCells>
  <hyperlinks>
    <hyperlink ref="B10" r:id="rId1" xr:uid="{00000000-0004-0000-0C00-000000000000}"/>
    <hyperlink ref="B21" r:id="rId2" xr:uid="{00000000-0004-0000-0C00-000001000000}"/>
    <hyperlink ref="B45" r:id="rId3" xr:uid="{00000000-0004-0000-0C00-000002000000}"/>
    <hyperlink ref="B33" r:id="rId4" xr:uid="{00000000-0004-0000-0C00-000003000000}"/>
    <hyperlink ref="B57" r:id="rId5" xr:uid="{00000000-0004-0000-0C00-000004000000}"/>
  </hyperlinks>
  <pageMargins left="0.39370078740157483" right="7.874015748031496E-2" top="0.74803149606299213" bottom="0.74803149606299213" header="0" footer="0"/>
  <pageSetup paperSize="9" scale="80" orientation="portrait" r:id="rId6"/>
  <headerFooter>
    <oddHeader>&amp;C&amp;11Studio Plus</oddHeader>
    <oddFooter>&amp;C&amp;11&amp;A</oddFooter>
  </headerFooter>
  <drawing r:id="rId7"/>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List15">
    <pageSetUpPr fitToPage="1"/>
  </sheetPr>
  <dimension ref="A1:J37"/>
  <sheetViews>
    <sheetView zoomScale="90" zoomScaleNormal="90" zoomScaleSheetLayoutView="90" workbookViewId="0">
      <selection activeCell="C10" sqref="C10"/>
    </sheetView>
  </sheetViews>
  <sheetFormatPr baseColWidth="10" defaultColWidth="14.3984375" defaultRowHeight="15" customHeight="1"/>
  <cols>
    <col min="1" max="1" width="2.3984375" style="33" customWidth="1"/>
    <col min="2" max="2" width="19.19921875" customWidth="1"/>
    <col min="3" max="3" width="50.796875" customWidth="1"/>
    <col min="4" max="9" width="9.796875" customWidth="1"/>
    <col min="10" max="10" width="7.19921875" customWidth="1"/>
    <col min="11" max="12" width="9.19921875" customWidth="1"/>
    <col min="13" max="26" width="8.796875" customWidth="1"/>
  </cols>
  <sheetData>
    <row r="1" spans="1:10" ht="18" customHeight="1">
      <c r="A1" s="1232" t="s">
        <v>1</v>
      </c>
      <c r="B1" s="845" t="s">
        <v>1484</v>
      </c>
      <c r="C1" s="216"/>
      <c r="D1" s="287">
        <v>0</v>
      </c>
      <c r="E1" s="287" t="s">
        <v>1111</v>
      </c>
      <c r="F1" s="287" t="s">
        <v>1112</v>
      </c>
      <c r="G1" s="287" t="s">
        <v>481</v>
      </c>
      <c r="H1" s="287" t="s">
        <v>113</v>
      </c>
      <c r="I1" s="295"/>
      <c r="J1" s="209"/>
    </row>
    <row r="2" spans="1:10" ht="14.25" customHeight="1">
      <c r="A2" s="1359"/>
      <c r="B2" s="1255"/>
      <c r="C2" s="1231" t="s">
        <v>1792</v>
      </c>
      <c r="D2" s="1235" t="s">
        <v>65</v>
      </c>
      <c r="E2" s="1236"/>
      <c r="F2" s="1236"/>
      <c r="G2" s="1236"/>
      <c r="H2" s="1236"/>
      <c r="I2" s="1237"/>
      <c r="J2" s="5"/>
    </row>
    <row r="3" spans="1:10" ht="18" customHeight="1">
      <c r="A3" s="1359"/>
      <c r="B3" s="1255"/>
      <c r="C3" s="1231"/>
      <c r="D3" s="337" t="s">
        <v>221</v>
      </c>
      <c r="E3" s="37">
        <f>'obsah 2'!D116</f>
        <v>8096</v>
      </c>
      <c r="F3" s="37">
        <f>'obsah 2'!E116</f>
        <v>8553</v>
      </c>
      <c r="G3" s="37">
        <f>'obsah 2'!F116</f>
        <v>8878</v>
      </c>
      <c r="H3" s="37">
        <f>'obsah 2'!G116</f>
        <v>10247</v>
      </c>
      <c r="I3" s="309"/>
      <c r="J3" s="209"/>
    </row>
    <row r="4" spans="1:10" ht="14.25" customHeight="1">
      <c r="A4" s="1359"/>
      <c r="B4" s="1255"/>
      <c r="C4" s="1231"/>
      <c r="D4" s="113">
        <v>8429</v>
      </c>
      <c r="E4" s="113"/>
      <c r="F4" s="113"/>
      <c r="G4" s="233"/>
      <c r="H4" s="264"/>
      <c r="I4" s="374"/>
      <c r="J4" s="5"/>
    </row>
    <row r="5" spans="1:10" ht="14.25" customHeight="1">
      <c r="A5" s="1359"/>
      <c r="B5" s="1255"/>
      <c r="C5" s="1231"/>
      <c r="D5" s="1251" t="s">
        <v>66</v>
      </c>
      <c r="E5" s="1256"/>
      <c r="F5" s="1256"/>
      <c r="G5" s="1225" t="s">
        <v>67</v>
      </c>
      <c r="H5" s="1215"/>
      <c r="I5" s="1228"/>
      <c r="J5" s="209"/>
    </row>
    <row r="6" spans="1:10" ht="14.25" customHeight="1">
      <c r="A6" s="1359"/>
      <c r="B6" s="1255"/>
      <c r="C6" s="1231"/>
      <c r="D6" s="42" t="s">
        <v>68</v>
      </c>
      <c r="E6" s="1248" t="s">
        <v>195</v>
      </c>
      <c r="F6" s="1236"/>
      <c r="G6" s="1221" t="s">
        <v>69</v>
      </c>
      <c r="H6" s="1219"/>
      <c r="I6" s="127" t="s">
        <v>1219</v>
      </c>
      <c r="J6" s="5"/>
    </row>
    <row r="7" spans="1:10" ht="14.25" customHeight="1">
      <c r="A7" s="1359"/>
      <c r="B7" s="1255"/>
      <c r="C7" s="1231"/>
      <c r="D7" s="99" t="s">
        <v>70</v>
      </c>
      <c r="E7" s="1244" t="s">
        <v>946</v>
      </c>
      <c r="F7" s="1280"/>
      <c r="G7" s="1221" t="s">
        <v>71</v>
      </c>
      <c r="H7" s="1219"/>
      <c r="I7" s="127">
        <v>67</v>
      </c>
      <c r="J7" s="5"/>
    </row>
    <row r="8" spans="1:10" ht="14.25" customHeight="1">
      <c r="A8" s="1359"/>
      <c r="B8" s="1255"/>
      <c r="C8" s="1231"/>
      <c r="D8" s="276" t="s">
        <v>72</v>
      </c>
      <c r="E8" s="276"/>
      <c r="F8" s="307">
        <v>1</v>
      </c>
      <c r="G8" s="1221" t="s">
        <v>73</v>
      </c>
      <c r="H8" s="1219"/>
      <c r="I8" s="127">
        <v>47.5</v>
      </c>
      <c r="J8" s="5"/>
    </row>
    <row r="9" spans="1:10" ht="14.25" customHeight="1">
      <c r="A9" s="1359"/>
      <c r="B9" s="1255"/>
      <c r="C9" s="1231"/>
      <c r="D9" s="1225"/>
      <c r="E9" s="1225"/>
      <c r="F9" s="150"/>
      <c r="G9" s="276" t="s">
        <v>74</v>
      </c>
      <c r="H9" s="307"/>
      <c r="I9" s="127" t="s">
        <v>1220</v>
      </c>
      <c r="J9" s="5"/>
    </row>
    <row r="10" spans="1:10" ht="14.25" customHeight="1">
      <c r="A10" s="1359"/>
      <c r="B10" s="829"/>
      <c r="C10" s="151"/>
      <c r="D10" s="113"/>
      <c r="E10" s="131"/>
      <c r="F10" s="131"/>
      <c r="G10" s="1221" t="s">
        <v>77</v>
      </c>
      <c r="H10" s="1219"/>
      <c r="I10" s="127" t="s">
        <v>131</v>
      </c>
      <c r="J10" s="117"/>
    </row>
    <row r="11" spans="1:10" ht="14.25" customHeight="1" thickBot="1">
      <c r="A11" s="1360"/>
      <c r="B11" s="476" t="s">
        <v>1061</v>
      </c>
      <c r="C11" s="204"/>
      <c r="D11" s="311"/>
      <c r="E11" s="221"/>
      <c r="F11" s="221"/>
      <c r="G11" s="221"/>
      <c r="H11" s="449"/>
      <c r="I11" s="499"/>
      <c r="J11" s="117"/>
    </row>
    <row r="12" spans="1:10" ht="10.25" customHeight="1" thickBot="1">
      <c r="A12" s="32"/>
      <c r="B12" s="5"/>
      <c r="C12" s="5"/>
      <c r="D12" s="28"/>
      <c r="E12" s="28"/>
      <c r="F12" s="28"/>
      <c r="G12" s="28"/>
      <c r="H12" s="28"/>
      <c r="I12" s="28"/>
      <c r="J12" s="5"/>
    </row>
    <row r="13" spans="1:10" ht="18" customHeight="1">
      <c r="A13" s="1232" t="s">
        <v>1</v>
      </c>
      <c r="B13" s="845" t="s">
        <v>1485</v>
      </c>
      <c r="C13" s="216"/>
      <c r="D13" s="287">
        <v>0</v>
      </c>
      <c r="E13" s="287" t="s">
        <v>1111</v>
      </c>
      <c r="F13" s="287" t="s">
        <v>1112</v>
      </c>
      <c r="G13" s="287" t="s">
        <v>481</v>
      </c>
      <c r="H13" s="287" t="s">
        <v>113</v>
      </c>
      <c r="I13" s="295"/>
      <c r="J13" s="209"/>
    </row>
    <row r="14" spans="1:10" ht="14.25" customHeight="1">
      <c r="A14" s="1359"/>
      <c r="B14" s="1390"/>
      <c r="C14" s="1231" t="s">
        <v>1793</v>
      </c>
      <c r="D14" s="1235" t="s">
        <v>65</v>
      </c>
      <c r="E14" s="1236"/>
      <c r="F14" s="1236"/>
      <c r="G14" s="1236"/>
      <c r="H14" s="1236"/>
      <c r="I14" s="1237"/>
      <c r="J14" s="5"/>
    </row>
    <row r="15" spans="1:10" ht="18" customHeight="1">
      <c r="A15" s="1359"/>
      <c r="B15" s="1390"/>
      <c r="C15" s="1231"/>
      <c r="D15" s="337" t="s">
        <v>221</v>
      </c>
      <c r="E15" s="37">
        <f>'obsah 2'!D117</f>
        <v>7782</v>
      </c>
      <c r="F15" s="37">
        <f>'obsah 2'!E117</f>
        <v>8238</v>
      </c>
      <c r="G15" s="37">
        <f>'obsah 2'!F117</f>
        <v>8563</v>
      </c>
      <c r="H15" s="37">
        <f>'obsah 2'!G117</f>
        <v>9932</v>
      </c>
      <c r="I15" s="309"/>
    </row>
    <row r="16" spans="1:10" ht="14.25" customHeight="1">
      <c r="A16" s="1359"/>
      <c r="B16" s="1390"/>
      <c r="C16" s="1231"/>
      <c r="D16" s="113">
        <v>8140</v>
      </c>
      <c r="E16" s="113"/>
      <c r="F16" s="113"/>
      <c r="G16" s="233"/>
      <c r="H16" s="265"/>
      <c r="I16" s="376">
        <v>11815</v>
      </c>
    </row>
    <row r="17" spans="1:10" ht="14.25" customHeight="1">
      <c r="A17" s="1359"/>
      <c r="B17" s="1390"/>
      <c r="C17" s="1231"/>
      <c r="D17" s="1251" t="s">
        <v>66</v>
      </c>
      <c r="E17" s="1256"/>
      <c r="F17" s="1256"/>
      <c r="G17" s="1225" t="s">
        <v>67</v>
      </c>
      <c r="H17" s="1215"/>
      <c r="I17" s="1228"/>
    </row>
    <row r="18" spans="1:10" ht="14.25" customHeight="1">
      <c r="A18" s="1359"/>
      <c r="B18" s="1390"/>
      <c r="C18" s="1231"/>
      <c r="D18" s="42" t="s">
        <v>68</v>
      </c>
      <c r="E18" s="1248" t="s">
        <v>2029</v>
      </c>
      <c r="F18" s="1236"/>
      <c r="G18" s="1221" t="s">
        <v>69</v>
      </c>
      <c r="H18" s="1219"/>
      <c r="I18" s="441" t="s">
        <v>1247</v>
      </c>
      <c r="J18" s="5"/>
    </row>
    <row r="19" spans="1:10" ht="14.25" customHeight="1">
      <c r="A19" s="1359"/>
      <c r="B19" s="1390"/>
      <c r="C19" s="1231"/>
      <c r="D19" s="99" t="s">
        <v>70</v>
      </c>
      <c r="E19" s="1244" t="s">
        <v>1246</v>
      </c>
      <c r="F19" s="1280"/>
      <c r="G19" s="1221" t="s">
        <v>71</v>
      </c>
      <c r="H19" s="1219"/>
      <c r="I19" s="441">
        <v>63</v>
      </c>
      <c r="J19" s="5"/>
    </row>
    <row r="20" spans="1:10" ht="14.25" customHeight="1">
      <c r="A20" s="1359"/>
      <c r="B20" s="1390"/>
      <c r="C20" s="1231"/>
      <c r="D20" s="276" t="s">
        <v>72</v>
      </c>
      <c r="E20" s="276"/>
      <c r="F20" s="484">
        <v>1</v>
      </c>
      <c r="G20" s="1221" t="s">
        <v>73</v>
      </c>
      <c r="H20" s="1219"/>
      <c r="I20" s="127">
        <v>50</v>
      </c>
      <c r="J20" s="5"/>
    </row>
    <row r="21" spans="1:10" ht="14.25" customHeight="1">
      <c r="A21" s="1359"/>
      <c r="B21" s="1390"/>
      <c r="C21" s="1231"/>
      <c r="D21" s="1225"/>
      <c r="E21" s="1225"/>
      <c r="F21" s="150"/>
      <c r="G21" s="276" t="s">
        <v>74</v>
      </c>
      <c r="H21" s="307"/>
      <c r="I21" s="441">
        <v>48.55</v>
      </c>
      <c r="J21" s="5"/>
    </row>
    <row r="22" spans="1:10" ht="14.25" customHeight="1">
      <c r="A22" s="1359"/>
      <c r="B22" s="829"/>
      <c r="C22" s="151"/>
      <c r="D22" s="113"/>
      <c r="E22" s="131"/>
      <c r="F22" s="131"/>
      <c r="G22" s="1221" t="s">
        <v>77</v>
      </c>
      <c r="H22" s="1219"/>
      <c r="I22" s="127" t="s">
        <v>204</v>
      </c>
      <c r="J22" s="5"/>
    </row>
    <row r="23" spans="1:10" ht="14.25" customHeight="1" thickBot="1">
      <c r="A23" s="1360"/>
      <c r="B23" s="428" t="s">
        <v>1061</v>
      </c>
      <c r="C23" s="204"/>
      <c r="D23" s="311"/>
      <c r="E23" s="221"/>
      <c r="F23" s="221"/>
      <c r="G23" s="221"/>
      <c r="H23" s="449"/>
      <c r="I23" s="499"/>
      <c r="J23" s="5"/>
    </row>
    <row r="24" spans="1:10" ht="10.25" customHeight="1" thickBot="1">
      <c r="A24" s="32"/>
      <c r="B24" s="5"/>
      <c r="C24" s="5"/>
      <c r="D24" s="28"/>
      <c r="E24" s="28"/>
      <c r="F24" s="28"/>
      <c r="G24" s="28"/>
      <c r="H24" s="28"/>
      <c r="I24" s="28"/>
      <c r="J24" s="5"/>
    </row>
    <row r="25" spans="1:10" ht="18" customHeight="1">
      <c r="A25" s="1232" t="s">
        <v>1</v>
      </c>
      <c r="B25" s="845" t="s">
        <v>1620</v>
      </c>
      <c r="C25" s="216"/>
      <c r="D25" s="287">
        <v>0</v>
      </c>
      <c r="E25" s="287" t="s">
        <v>1111</v>
      </c>
      <c r="F25" s="287" t="s">
        <v>1112</v>
      </c>
      <c r="G25" s="287" t="s">
        <v>481</v>
      </c>
      <c r="H25" s="287" t="s">
        <v>113</v>
      </c>
      <c r="I25" s="295"/>
      <c r="J25" s="209"/>
    </row>
    <row r="26" spans="1:10" ht="14.25" customHeight="1">
      <c r="A26" s="1359"/>
      <c r="B26" s="1255"/>
      <c r="C26" s="1231" t="s">
        <v>1619</v>
      </c>
      <c r="D26" s="1235" t="s">
        <v>65</v>
      </c>
      <c r="E26" s="1236"/>
      <c r="F26" s="1236"/>
      <c r="G26" s="1236"/>
      <c r="H26" s="1236"/>
      <c r="I26" s="1237"/>
      <c r="J26" s="5"/>
    </row>
    <row r="27" spans="1:10" ht="18" customHeight="1">
      <c r="A27" s="1359"/>
      <c r="B27" s="1255"/>
      <c r="C27" s="1231"/>
      <c r="D27" s="337" t="s">
        <v>221</v>
      </c>
      <c r="E27" s="37">
        <f>'obsah 2'!D118</f>
        <v>9469</v>
      </c>
      <c r="F27" s="37">
        <f>'obsah 2'!E118</f>
        <v>9925</v>
      </c>
      <c r="G27" s="37">
        <f>'obsah 2'!F118</f>
        <v>10250</v>
      </c>
      <c r="H27" s="37">
        <f>'obsah 2'!G118</f>
        <v>11619</v>
      </c>
      <c r="I27" s="309"/>
      <c r="J27" s="5"/>
    </row>
    <row r="28" spans="1:10" ht="14.25" customHeight="1">
      <c r="A28" s="1359"/>
      <c r="B28" s="1255"/>
      <c r="C28" s="1231"/>
      <c r="D28" s="113">
        <v>7092</v>
      </c>
      <c r="E28" s="113"/>
      <c r="F28" s="113"/>
      <c r="G28" s="233"/>
      <c r="H28" s="265"/>
      <c r="I28" s="376">
        <v>10530</v>
      </c>
      <c r="J28" s="5"/>
    </row>
    <row r="29" spans="1:10" ht="14.25" customHeight="1">
      <c r="A29" s="1359"/>
      <c r="B29" s="1255"/>
      <c r="C29" s="1231"/>
      <c r="D29" s="1251" t="s">
        <v>66</v>
      </c>
      <c r="E29" s="1256"/>
      <c r="F29" s="1256"/>
      <c r="G29" s="1225" t="s">
        <v>67</v>
      </c>
      <c r="H29" s="1215"/>
      <c r="I29" s="1228"/>
      <c r="J29" s="5"/>
    </row>
    <row r="30" spans="1:10" ht="14.25" customHeight="1">
      <c r="A30" s="1359"/>
      <c r="B30" s="1255"/>
      <c r="C30" s="1231"/>
      <c r="D30" s="42" t="s">
        <v>68</v>
      </c>
      <c r="E30" s="1248" t="s">
        <v>2030</v>
      </c>
      <c r="F30" s="1236"/>
      <c r="G30" s="1221" t="s">
        <v>69</v>
      </c>
      <c r="H30" s="1219"/>
      <c r="I30" s="127">
        <v>104.5</v>
      </c>
      <c r="J30" s="5"/>
    </row>
    <row r="31" spans="1:10" ht="14.25" customHeight="1">
      <c r="A31" s="1359"/>
      <c r="B31" s="1255"/>
      <c r="C31" s="1231"/>
      <c r="D31" s="99" t="s">
        <v>70</v>
      </c>
      <c r="E31" s="1244" t="s">
        <v>945</v>
      </c>
      <c r="F31" s="1280"/>
      <c r="G31" s="1221" t="s">
        <v>71</v>
      </c>
      <c r="H31" s="1219"/>
      <c r="I31" s="127">
        <v>61</v>
      </c>
      <c r="J31" s="5"/>
    </row>
    <row r="32" spans="1:10" ht="14.25" customHeight="1">
      <c r="A32" s="1359"/>
      <c r="B32" s="1255"/>
      <c r="C32" s="1231"/>
      <c r="D32" s="276" t="s">
        <v>72</v>
      </c>
      <c r="E32" s="276"/>
      <c r="F32" s="307">
        <v>1</v>
      </c>
      <c r="G32" s="1221" t="s">
        <v>73</v>
      </c>
      <c r="H32" s="1219"/>
      <c r="I32" s="127">
        <v>47</v>
      </c>
      <c r="J32" s="5"/>
    </row>
    <row r="33" spans="1:10" ht="14.25" customHeight="1">
      <c r="A33" s="1359"/>
      <c r="B33" s="1255"/>
      <c r="C33" s="1231"/>
      <c r="D33" s="131"/>
      <c r="E33" s="131"/>
      <c r="F33" s="150"/>
      <c r="G33" s="276" t="s">
        <v>74</v>
      </c>
      <c r="H33" s="307"/>
      <c r="I33" s="127">
        <v>46.5</v>
      </c>
      <c r="J33" s="5"/>
    </row>
    <row r="34" spans="1:10" ht="14.25" customHeight="1">
      <c r="A34" s="1359"/>
      <c r="B34" s="829"/>
      <c r="C34" s="454"/>
      <c r="D34" s="113"/>
      <c r="E34" s="131"/>
      <c r="F34" s="131"/>
      <c r="G34" s="1221" t="s">
        <v>1296</v>
      </c>
      <c r="H34" s="1219"/>
      <c r="I34" s="127" t="s">
        <v>204</v>
      </c>
      <c r="J34" s="117"/>
    </row>
    <row r="35" spans="1:10" ht="14.25" customHeight="1" thickBot="1">
      <c r="A35" s="1360"/>
      <c r="B35" s="476" t="s">
        <v>1061</v>
      </c>
      <c r="C35" s="359"/>
      <c r="D35" s="311"/>
      <c r="E35" s="221"/>
      <c r="F35" s="221"/>
      <c r="G35" s="221"/>
      <c r="H35" s="449"/>
      <c r="I35" s="499"/>
      <c r="J35" s="117"/>
    </row>
    <row r="36" spans="1:10" ht="10.25" customHeight="1">
      <c r="A36" s="32"/>
      <c r="B36" s="5"/>
      <c r="C36" s="5"/>
      <c r="D36" s="28"/>
      <c r="E36" s="28"/>
      <c r="F36" s="28"/>
      <c r="G36" s="28"/>
      <c r="H36" s="28"/>
      <c r="I36" s="28"/>
      <c r="J36" s="5"/>
    </row>
    <row r="37" spans="1:10" ht="12.75" customHeight="1">
      <c r="A37" s="32"/>
      <c r="B37" s="5"/>
      <c r="C37" s="5"/>
      <c r="D37" s="5"/>
      <c r="E37" s="5"/>
      <c r="F37" s="5"/>
      <c r="G37" s="5"/>
      <c r="H37" s="5"/>
      <c r="I37" s="5"/>
      <c r="J37" s="5"/>
    </row>
  </sheetData>
  <mergeCells count="38">
    <mergeCell ref="B26:B33"/>
    <mergeCell ref="G31:H31"/>
    <mergeCell ref="G22:H22"/>
    <mergeCell ref="G34:H34"/>
    <mergeCell ref="G32:H32"/>
    <mergeCell ref="E31:F31"/>
    <mergeCell ref="E30:F30"/>
    <mergeCell ref="D26:I26"/>
    <mergeCell ref="D29:F29"/>
    <mergeCell ref="G29:I29"/>
    <mergeCell ref="G30:H30"/>
    <mergeCell ref="G19:H19"/>
    <mergeCell ref="D9:E9"/>
    <mergeCell ref="B2:B9"/>
    <mergeCell ref="C2:C9"/>
    <mergeCell ref="C14:C21"/>
    <mergeCell ref="B14:B21"/>
    <mergeCell ref="G10:H10"/>
    <mergeCell ref="G7:H7"/>
    <mergeCell ref="G8:H8"/>
    <mergeCell ref="E18:F18"/>
    <mergeCell ref="G18:H18"/>
    <mergeCell ref="A1:A11"/>
    <mergeCell ref="D21:E21"/>
    <mergeCell ref="A13:A23"/>
    <mergeCell ref="A25:A35"/>
    <mergeCell ref="D14:I14"/>
    <mergeCell ref="D17:F17"/>
    <mergeCell ref="G17:I17"/>
    <mergeCell ref="D2:I2"/>
    <mergeCell ref="D5:F5"/>
    <mergeCell ref="G5:I5"/>
    <mergeCell ref="E6:F6"/>
    <mergeCell ref="G6:H6"/>
    <mergeCell ref="E7:F7"/>
    <mergeCell ref="G20:H20"/>
    <mergeCell ref="C26:C33"/>
    <mergeCell ref="E19:F19"/>
  </mergeCells>
  <hyperlinks>
    <hyperlink ref="B11" r:id="rId1" xr:uid="{00000000-0004-0000-0D00-000002000000}"/>
    <hyperlink ref="B23" r:id="rId2" xr:uid="{00000000-0004-0000-0D00-000003000000}"/>
    <hyperlink ref="B35" r:id="rId3" xr:uid="{00000000-0004-0000-0D00-000004000000}"/>
  </hyperlinks>
  <pageMargins left="0.39370078740157483" right="7.874015748031496E-2" top="0.74803149606299213" bottom="0.74803149606299213" header="0" footer="0"/>
  <pageSetup paperSize="9" scale="83" orientation="portrait" r:id="rId4"/>
  <headerFooter>
    <oddHeader>&amp;C&amp;11Studio Plus</oddHeader>
    <oddFooter>&amp;C&amp;11&amp;A</oddFooter>
  </headerFooter>
  <drawing r:id="rId5"/>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List16">
    <pageSetUpPr fitToPage="1"/>
  </sheetPr>
  <dimension ref="A1:J65"/>
  <sheetViews>
    <sheetView zoomScale="90" zoomScaleNormal="90" zoomScaleSheetLayoutView="90" workbookViewId="0">
      <selection sqref="A1:A10"/>
    </sheetView>
  </sheetViews>
  <sheetFormatPr baseColWidth="10" defaultColWidth="14.3984375" defaultRowHeight="15" customHeight="1"/>
  <cols>
    <col min="1" max="1" width="2.3984375" style="33" customWidth="1"/>
    <col min="2" max="2" width="19.19921875" customWidth="1"/>
    <col min="3" max="3" width="50.796875" customWidth="1"/>
    <col min="4" max="8" width="9.796875" customWidth="1"/>
    <col min="9" max="9" width="11.3984375" customWidth="1"/>
    <col min="10" max="10" width="11.19921875" customWidth="1"/>
    <col min="11" max="26" width="8.796875" customWidth="1"/>
  </cols>
  <sheetData>
    <row r="1" spans="1:10" ht="18" customHeight="1">
      <c r="A1" s="1232" t="s">
        <v>1439</v>
      </c>
      <c r="B1" s="845" t="s">
        <v>1632</v>
      </c>
      <c r="C1" s="216"/>
      <c r="D1" s="287">
        <v>0</v>
      </c>
      <c r="E1" s="287" t="s">
        <v>1111</v>
      </c>
      <c r="F1" s="287" t="s">
        <v>1112</v>
      </c>
      <c r="G1" s="287" t="s">
        <v>481</v>
      </c>
      <c r="H1" s="287" t="s">
        <v>113</v>
      </c>
      <c r="I1" s="295"/>
      <c r="J1" s="209"/>
    </row>
    <row r="2" spans="1:10" ht="14.25" customHeight="1">
      <c r="A2" s="1359"/>
      <c r="B2" s="1255"/>
      <c r="C2" s="1231" t="s">
        <v>1622</v>
      </c>
      <c r="D2" s="1323" t="s">
        <v>65</v>
      </c>
      <c r="E2" s="1280"/>
      <c r="F2" s="1280"/>
      <c r="G2" s="1280"/>
      <c r="H2" s="1280"/>
      <c r="I2" s="1316"/>
      <c r="J2" s="5"/>
    </row>
    <row r="3" spans="1:10" ht="18" customHeight="1">
      <c r="A3" s="1359"/>
      <c r="B3" s="1255"/>
      <c r="C3" s="1231"/>
      <c r="D3" s="337" t="s">
        <v>221</v>
      </c>
      <c r="E3" s="147">
        <f>'obsah 2'!D122</f>
        <v>8197</v>
      </c>
      <c r="F3" s="147">
        <f>'obsah 2'!E122</f>
        <v>8756</v>
      </c>
      <c r="G3" s="147">
        <f>'obsah 2'!F122</f>
        <v>9155</v>
      </c>
      <c r="H3" s="147">
        <f>'obsah 2'!G122</f>
        <v>11832</v>
      </c>
      <c r="I3" s="270"/>
      <c r="J3" s="209"/>
    </row>
    <row r="4" spans="1:10" ht="14.25" customHeight="1">
      <c r="A4" s="1359"/>
      <c r="B4" s="1255"/>
      <c r="C4" s="1231"/>
      <c r="D4" s="113"/>
      <c r="E4" s="348"/>
      <c r="F4" s="348"/>
      <c r="G4" s="348"/>
      <c r="H4" s="264"/>
      <c r="I4" s="376"/>
      <c r="J4" s="209"/>
    </row>
    <row r="5" spans="1:10" ht="14.25" customHeight="1">
      <c r="A5" s="1359"/>
      <c r="B5" s="1255"/>
      <c r="C5" s="1231"/>
      <c r="D5" s="1251" t="s">
        <v>66</v>
      </c>
      <c r="E5" s="1256"/>
      <c r="F5" s="1256"/>
      <c r="G5" s="1251" t="s">
        <v>67</v>
      </c>
      <c r="H5" s="1256"/>
      <c r="I5" s="1257"/>
      <c r="J5" s="209"/>
    </row>
    <row r="6" spans="1:10" ht="16.25" customHeight="1">
      <c r="A6" s="1359"/>
      <c r="B6" s="1255"/>
      <c r="C6" s="1231"/>
      <c r="D6" s="42" t="s">
        <v>68</v>
      </c>
      <c r="E6" s="1248" t="s">
        <v>205</v>
      </c>
      <c r="F6" s="1259"/>
      <c r="G6" s="1253" t="s">
        <v>69</v>
      </c>
      <c r="H6" s="1259"/>
      <c r="I6" s="114" t="s">
        <v>1176</v>
      </c>
      <c r="J6" s="5"/>
    </row>
    <row r="7" spans="1:10" ht="14.25" customHeight="1">
      <c r="A7" s="1359"/>
      <c r="B7" s="1255"/>
      <c r="C7" s="1231"/>
      <c r="D7" s="42" t="s">
        <v>70</v>
      </c>
      <c r="E7" s="1248" t="s">
        <v>971</v>
      </c>
      <c r="F7" s="1259"/>
      <c r="G7" s="1253" t="s">
        <v>71</v>
      </c>
      <c r="H7" s="1259"/>
      <c r="I7" s="114">
        <v>67</v>
      </c>
      <c r="J7" s="5"/>
    </row>
    <row r="8" spans="1:10" ht="14.25" customHeight="1">
      <c r="A8" s="1359"/>
      <c r="B8" s="1255"/>
      <c r="C8" s="1396" t="s">
        <v>206</v>
      </c>
      <c r="D8" s="99" t="s">
        <v>72</v>
      </c>
      <c r="E8" s="99"/>
      <c r="F8" s="45">
        <v>1</v>
      </c>
      <c r="G8" s="1253" t="s">
        <v>73</v>
      </c>
      <c r="H8" s="1259"/>
      <c r="I8" s="114">
        <v>48</v>
      </c>
      <c r="J8" s="5"/>
    </row>
    <row r="9" spans="1:10" ht="14.25" customHeight="1">
      <c r="A9" s="1359"/>
      <c r="B9" s="829"/>
      <c r="C9" s="1397"/>
      <c r="D9" s="1218"/>
      <c r="E9" s="1218"/>
      <c r="F9" s="700">
        <v>539</v>
      </c>
      <c r="G9" s="131" t="s">
        <v>74</v>
      </c>
      <c r="H9" s="50"/>
      <c r="I9" s="137" t="s">
        <v>214</v>
      </c>
      <c r="J9" s="5"/>
    </row>
    <row r="10" spans="1:10" ht="14.25" customHeight="1" thickBot="1">
      <c r="A10" s="1360"/>
      <c r="B10" s="476" t="s">
        <v>1061</v>
      </c>
      <c r="C10" s="302" t="s">
        <v>207</v>
      </c>
      <c r="D10" s="1395">
        <f>'obsah 1'!J156</f>
        <v>539</v>
      </c>
      <c r="E10" s="1395"/>
      <c r="F10" s="372">
        <v>1062</v>
      </c>
      <c r="G10" s="1277" t="s">
        <v>1296</v>
      </c>
      <c r="H10" s="1290"/>
      <c r="I10" s="371" t="s">
        <v>209</v>
      </c>
      <c r="J10" s="5"/>
    </row>
    <row r="11" spans="1:10" ht="10.25" customHeight="1" thickBot="1">
      <c r="A11" s="32"/>
      <c r="B11" s="5"/>
      <c r="C11" s="5"/>
      <c r="D11" s="28"/>
      <c r="E11" s="28"/>
      <c r="F11" s="28"/>
      <c r="G11" s="28"/>
      <c r="H11" s="28"/>
      <c r="I11" s="28"/>
      <c r="J11" s="5"/>
    </row>
    <row r="12" spans="1:10" ht="18" customHeight="1">
      <c r="A12" s="1232" t="s">
        <v>1439</v>
      </c>
      <c r="B12" s="845" t="s">
        <v>1633</v>
      </c>
      <c r="C12" s="216"/>
      <c r="D12" s="287">
        <v>0</v>
      </c>
      <c r="E12" s="287" t="s">
        <v>1111</v>
      </c>
      <c r="F12" s="287" t="s">
        <v>1112</v>
      </c>
      <c r="G12" s="287" t="s">
        <v>481</v>
      </c>
      <c r="H12" s="287" t="s">
        <v>113</v>
      </c>
      <c r="I12" s="295"/>
      <c r="J12" s="209"/>
    </row>
    <row r="13" spans="1:10" ht="14.25" customHeight="1">
      <c r="A13" s="1359"/>
      <c r="B13" s="1255"/>
      <c r="C13" s="1231" t="s">
        <v>1621</v>
      </c>
      <c r="D13" s="1323" t="s">
        <v>65</v>
      </c>
      <c r="E13" s="1280"/>
      <c r="F13" s="1280"/>
      <c r="G13" s="1280"/>
      <c r="H13" s="1280"/>
      <c r="I13" s="1237"/>
      <c r="J13" s="209"/>
    </row>
    <row r="14" spans="1:10" ht="18" customHeight="1">
      <c r="A14" s="1359"/>
      <c r="B14" s="1255"/>
      <c r="C14" s="1231"/>
      <c r="D14" s="337" t="s">
        <v>221</v>
      </c>
      <c r="E14" s="147">
        <f>'obsah 2'!D123</f>
        <v>7944</v>
      </c>
      <c r="F14" s="147">
        <f>'obsah 2'!E123</f>
        <v>8400</v>
      </c>
      <c r="G14" s="147">
        <f>'obsah 2'!F123</f>
        <v>8725</v>
      </c>
      <c r="H14" s="147">
        <f>'obsah 2'!G123</f>
        <v>11094</v>
      </c>
      <c r="I14" s="309"/>
      <c r="J14" s="280"/>
    </row>
    <row r="15" spans="1:10" ht="14.25" customHeight="1">
      <c r="A15" s="1359"/>
      <c r="B15" s="1255"/>
      <c r="C15" s="1231"/>
      <c r="D15" s="113"/>
      <c r="E15" s="348"/>
      <c r="F15" s="348"/>
      <c r="G15" s="348"/>
      <c r="H15" s="264"/>
      <c r="I15" s="376"/>
      <c r="J15" s="280"/>
    </row>
    <row r="16" spans="1:10" ht="14.25" customHeight="1">
      <c r="A16" s="1359"/>
      <c r="B16" s="1255"/>
      <c r="C16" s="1231"/>
      <c r="D16" s="1251" t="s">
        <v>66</v>
      </c>
      <c r="E16" s="1256"/>
      <c r="F16" s="1256"/>
      <c r="G16" s="1251" t="s">
        <v>67</v>
      </c>
      <c r="H16" s="1256"/>
      <c r="I16" s="1257"/>
      <c r="J16" s="280"/>
    </row>
    <row r="17" spans="1:10" ht="18" customHeight="1">
      <c r="A17" s="1359"/>
      <c r="B17" s="1255"/>
      <c r="C17" s="1231"/>
      <c r="D17" s="42" t="s">
        <v>68</v>
      </c>
      <c r="E17" s="1248" t="s">
        <v>208</v>
      </c>
      <c r="F17" s="1259"/>
      <c r="G17" s="1253" t="s">
        <v>69</v>
      </c>
      <c r="H17" s="1259"/>
      <c r="I17" s="114" t="s">
        <v>1212</v>
      </c>
      <c r="J17" s="5"/>
    </row>
    <row r="18" spans="1:10" ht="14.25" customHeight="1">
      <c r="A18" s="1359"/>
      <c r="B18" s="1255"/>
      <c r="C18" s="1231"/>
      <c r="D18" s="42" t="s">
        <v>70</v>
      </c>
      <c r="E18" s="1248" t="s">
        <v>971</v>
      </c>
      <c r="F18" s="1259"/>
      <c r="G18" s="1253" t="s">
        <v>71</v>
      </c>
      <c r="H18" s="1259"/>
      <c r="I18" s="114">
        <v>68</v>
      </c>
      <c r="J18" s="5"/>
    </row>
    <row r="19" spans="1:10" ht="14.25" customHeight="1">
      <c r="A19" s="1359"/>
      <c r="B19" s="1255"/>
      <c r="C19" s="1397" t="s">
        <v>206</v>
      </c>
      <c r="D19" s="1253" t="s">
        <v>72</v>
      </c>
      <c r="E19" s="1254"/>
      <c r="F19" s="45">
        <v>1</v>
      </c>
      <c r="G19" s="1253" t="s">
        <v>73</v>
      </c>
      <c r="H19" s="1259"/>
      <c r="I19" s="114">
        <v>49</v>
      </c>
      <c r="J19" s="5"/>
    </row>
    <row r="20" spans="1:10" ht="14.25" customHeight="1">
      <c r="A20" s="1359"/>
      <c r="B20" s="829"/>
      <c r="C20" s="1397"/>
      <c r="D20" s="1391"/>
      <c r="E20" s="1392"/>
      <c r="F20" s="502">
        <v>539</v>
      </c>
      <c r="G20" s="131" t="s">
        <v>74</v>
      </c>
      <c r="H20" s="50"/>
      <c r="I20" s="137" t="s">
        <v>214</v>
      </c>
      <c r="J20" s="5"/>
    </row>
    <row r="21" spans="1:10" ht="14.25" customHeight="1" thickBot="1">
      <c r="A21" s="1360"/>
      <c r="B21" s="428" t="s">
        <v>1061</v>
      </c>
      <c r="C21" s="302" t="s">
        <v>207</v>
      </c>
      <c r="D21" s="1395">
        <f>'obsah 1'!J156</f>
        <v>539</v>
      </c>
      <c r="E21" s="1395"/>
      <c r="F21" s="372">
        <v>1062</v>
      </c>
      <c r="G21" s="1277" t="s">
        <v>1296</v>
      </c>
      <c r="H21" s="1290"/>
      <c r="I21" s="371" t="s">
        <v>1050</v>
      </c>
      <c r="J21" s="5"/>
    </row>
    <row r="22" spans="1:10" ht="10.25" customHeight="1" thickBot="1">
      <c r="A22" s="32"/>
      <c r="B22" s="5"/>
      <c r="C22" s="5"/>
      <c r="D22" s="28"/>
      <c r="E22" s="28"/>
      <c r="F22" s="28"/>
      <c r="G22" s="28"/>
      <c r="H22" s="28"/>
      <c r="I22" s="28"/>
      <c r="J22" s="5"/>
    </row>
    <row r="23" spans="1:10" ht="18" customHeight="1">
      <c r="A23" s="1232" t="s">
        <v>1439</v>
      </c>
      <c r="B23" s="845" t="s">
        <v>1634</v>
      </c>
      <c r="C23" s="216"/>
      <c r="D23" s="287">
        <v>0</v>
      </c>
      <c r="E23" s="287" t="s">
        <v>1111</v>
      </c>
      <c r="F23" s="287" t="s">
        <v>1112</v>
      </c>
      <c r="G23" s="287" t="s">
        <v>481</v>
      </c>
      <c r="H23" s="287" t="s">
        <v>113</v>
      </c>
      <c r="I23" s="295"/>
      <c r="J23" s="209"/>
    </row>
    <row r="24" spans="1:10" ht="14.25" customHeight="1">
      <c r="A24" s="1359"/>
      <c r="B24" s="1255"/>
      <c r="C24" s="1401" t="s">
        <v>1623</v>
      </c>
      <c r="D24" s="1323" t="s">
        <v>65</v>
      </c>
      <c r="E24" s="1280"/>
      <c r="F24" s="1280"/>
      <c r="G24" s="1280"/>
      <c r="H24" s="1280"/>
      <c r="I24" s="1316"/>
      <c r="J24" s="209"/>
    </row>
    <row r="25" spans="1:10" ht="18" customHeight="1">
      <c r="A25" s="1359"/>
      <c r="B25" s="1255"/>
      <c r="C25" s="1401"/>
      <c r="D25" s="337" t="s">
        <v>221</v>
      </c>
      <c r="E25" s="147">
        <f>'obsah 2'!D124</f>
        <v>7126</v>
      </c>
      <c r="F25" s="147">
        <f>'obsah 2'!E124</f>
        <v>7583</v>
      </c>
      <c r="G25" s="147">
        <f>'obsah 2'!F124</f>
        <v>7908</v>
      </c>
      <c r="H25" s="147">
        <f>'obsah 2'!G124</f>
        <v>10277</v>
      </c>
      <c r="I25" s="270"/>
      <c r="J25" s="280"/>
    </row>
    <row r="26" spans="1:10" ht="14.25" customHeight="1">
      <c r="A26" s="1359"/>
      <c r="B26" s="1255"/>
      <c r="C26" s="1401"/>
      <c r="D26" s="113"/>
      <c r="E26" s="348"/>
      <c r="F26" s="348"/>
      <c r="G26" s="348"/>
      <c r="H26" s="264"/>
      <c r="I26" s="376"/>
      <c r="J26" s="280"/>
    </row>
    <row r="27" spans="1:10" ht="14.25" customHeight="1">
      <c r="A27" s="1359"/>
      <c r="B27" s="1255"/>
      <c r="C27" s="1401"/>
      <c r="D27" s="1251" t="s">
        <v>66</v>
      </c>
      <c r="E27" s="1256"/>
      <c r="F27" s="1256"/>
      <c r="G27" s="1251" t="s">
        <v>67</v>
      </c>
      <c r="H27" s="1256"/>
      <c r="I27" s="1257"/>
      <c r="J27" s="280"/>
    </row>
    <row r="28" spans="1:10" ht="14.25" customHeight="1">
      <c r="A28" s="1359"/>
      <c r="B28" s="1255"/>
      <c r="C28" s="1401"/>
      <c r="D28" s="42" t="s">
        <v>68</v>
      </c>
      <c r="E28" s="1248" t="s">
        <v>127</v>
      </c>
      <c r="F28" s="1259"/>
      <c r="G28" s="1253" t="s">
        <v>69</v>
      </c>
      <c r="H28" s="1259"/>
      <c r="I28" s="114">
        <v>100.5</v>
      </c>
      <c r="J28" s="5"/>
    </row>
    <row r="29" spans="1:10" ht="14.25" customHeight="1">
      <c r="A29" s="1359"/>
      <c r="B29" s="1255"/>
      <c r="C29" s="1401"/>
      <c r="D29" s="42" t="s">
        <v>70</v>
      </c>
      <c r="E29" s="1248" t="s">
        <v>971</v>
      </c>
      <c r="F29" s="1259"/>
      <c r="G29" s="1253" t="s">
        <v>71</v>
      </c>
      <c r="H29" s="1259"/>
      <c r="I29" s="114">
        <v>68</v>
      </c>
      <c r="J29" s="5"/>
    </row>
    <row r="30" spans="1:10" ht="14.25" customHeight="1">
      <c r="A30" s="1359"/>
      <c r="B30" s="1255"/>
      <c r="C30" s="1396" t="s">
        <v>206</v>
      </c>
      <c r="D30" s="1253" t="s">
        <v>72</v>
      </c>
      <c r="E30" s="1254"/>
      <c r="F30" s="45">
        <v>1</v>
      </c>
      <c r="G30" s="1253" t="s">
        <v>73</v>
      </c>
      <c r="H30" s="1259"/>
      <c r="I30" s="114">
        <v>49</v>
      </c>
      <c r="J30" s="5"/>
    </row>
    <row r="31" spans="1:10" ht="14.25" customHeight="1">
      <c r="A31" s="1359"/>
      <c r="B31" s="829"/>
      <c r="C31" s="1396"/>
      <c r="D31" s="1391"/>
      <c r="E31" s="1392"/>
      <c r="F31" s="502">
        <v>539</v>
      </c>
      <c r="G31" s="131" t="s">
        <v>74</v>
      </c>
      <c r="H31" s="50"/>
      <c r="I31" s="137">
        <v>47</v>
      </c>
      <c r="J31" s="5"/>
    </row>
    <row r="32" spans="1:10" ht="14.25" customHeight="1" thickBot="1">
      <c r="A32" s="1360"/>
      <c r="B32" s="476" t="s">
        <v>1061</v>
      </c>
      <c r="C32" s="302" t="s">
        <v>207</v>
      </c>
      <c r="D32" s="1395">
        <f>'obsah 1'!J156</f>
        <v>539</v>
      </c>
      <c r="E32" s="1395"/>
      <c r="F32" s="372">
        <v>1062</v>
      </c>
      <c r="G32" s="1277" t="s">
        <v>1296</v>
      </c>
      <c r="H32" s="1290"/>
      <c r="I32" s="371" t="s">
        <v>1050</v>
      </c>
      <c r="J32" s="5"/>
    </row>
    <row r="33" spans="1:10" ht="10.25" customHeight="1" thickBot="1">
      <c r="A33" s="32"/>
      <c r="B33" s="5"/>
      <c r="C33" s="5"/>
      <c r="D33" s="28"/>
      <c r="E33" s="28"/>
      <c r="F33" s="28"/>
      <c r="G33" s="28"/>
      <c r="H33" s="28"/>
      <c r="I33" s="28"/>
      <c r="J33" s="5"/>
    </row>
    <row r="34" spans="1:10" ht="18" customHeight="1">
      <c r="A34" s="1232" t="s">
        <v>1439</v>
      </c>
      <c r="B34" s="847" t="s">
        <v>1140</v>
      </c>
      <c r="C34" s="216"/>
      <c r="D34" s="287">
        <v>0</v>
      </c>
      <c r="E34" s="287" t="s">
        <v>1111</v>
      </c>
      <c r="F34" s="287" t="s">
        <v>1112</v>
      </c>
      <c r="G34" s="287" t="s">
        <v>481</v>
      </c>
      <c r="H34" s="287" t="s">
        <v>113</v>
      </c>
      <c r="I34" s="295"/>
      <c r="J34" s="305"/>
    </row>
    <row r="35" spans="1:10" ht="14.25" customHeight="1">
      <c r="A35" s="1233"/>
      <c r="B35" s="1312"/>
      <c r="C35" s="1279" t="s">
        <v>1823</v>
      </c>
      <c r="D35" s="1235" t="s">
        <v>115</v>
      </c>
      <c r="E35" s="1236"/>
      <c r="F35" s="1236"/>
      <c r="G35" s="1236"/>
      <c r="H35" s="1236"/>
      <c r="I35" s="1237"/>
      <c r="J35" s="5"/>
    </row>
    <row r="36" spans="1:10" ht="14.25" customHeight="1">
      <c r="A36" s="1233"/>
      <c r="B36" s="1312"/>
      <c r="C36" s="1279"/>
      <c r="D36" s="37">
        <f>'obsah 2'!C125</f>
        <v>4634</v>
      </c>
      <c r="E36" s="37">
        <f>'obsah 2'!D125</f>
        <v>4796</v>
      </c>
      <c r="F36" s="37">
        <f>'obsah 2'!E125</f>
        <v>5025</v>
      </c>
      <c r="G36" s="37">
        <f>'obsah 2'!F125</f>
        <v>5187</v>
      </c>
      <c r="H36" s="37">
        <f>'obsah 2'!G125</f>
        <v>5872</v>
      </c>
      <c r="I36" s="309"/>
      <c r="J36" s="209"/>
    </row>
    <row r="37" spans="1:10" ht="14.25" customHeight="1">
      <c r="A37" s="1233"/>
      <c r="B37" s="1312"/>
      <c r="C37" s="1279"/>
      <c r="D37" s="113"/>
      <c r="E37" s="116"/>
      <c r="F37" s="116"/>
      <c r="G37" s="116"/>
      <c r="H37" s="156"/>
      <c r="I37" s="310"/>
      <c r="J37" s="5"/>
    </row>
    <row r="38" spans="1:10" ht="14.25" customHeight="1">
      <c r="A38" s="1233"/>
      <c r="B38" s="1312"/>
      <c r="C38" s="1279"/>
      <c r="D38" s="113"/>
      <c r="E38" s="113"/>
      <c r="F38" s="113"/>
      <c r="G38" s="113"/>
      <c r="H38" s="113"/>
      <c r="I38" s="235"/>
      <c r="J38" s="5"/>
    </row>
    <row r="39" spans="1:10" ht="14.25" customHeight="1">
      <c r="A39" s="1233"/>
      <c r="B39" s="1312"/>
      <c r="C39" s="1279"/>
      <c r="D39" s="1251" t="s">
        <v>66</v>
      </c>
      <c r="E39" s="1256"/>
      <c r="F39" s="1256"/>
      <c r="G39" s="1225" t="s">
        <v>67</v>
      </c>
      <c r="H39" s="1215"/>
      <c r="I39" s="1228"/>
      <c r="J39" s="5"/>
    </row>
    <row r="40" spans="1:10" ht="14.25" customHeight="1">
      <c r="A40" s="1233"/>
      <c r="B40" s="1312"/>
      <c r="C40" s="1279"/>
      <c r="D40" s="42" t="s">
        <v>68</v>
      </c>
      <c r="E40" s="1248" t="s">
        <v>1142</v>
      </c>
      <c r="F40" s="1236"/>
      <c r="G40" s="1221" t="s">
        <v>1202</v>
      </c>
      <c r="H40" s="1219"/>
      <c r="I40" s="676" t="s">
        <v>1285</v>
      </c>
      <c r="J40" s="5"/>
    </row>
    <row r="41" spans="1:10" ht="14.25" customHeight="1">
      <c r="A41" s="1233"/>
      <c r="B41" s="1312"/>
      <c r="C41" s="1279"/>
      <c r="D41" s="42" t="s">
        <v>70</v>
      </c>
      <c r="E41" s="1248" t="s">
        <v>948</v>
      </c>
      <c r="F41" s="1379"/>
      <c r="G41" s="1278" t="s">
        <v>1203</v>
      </c>
      <c r="H41" s="1230"/>
      <c r="I41" s="127" t="s">
        <v>1286</v>
      </c>
      <c r="J41" s="5"/>
    </row>
    <row r="42" spans="1:10" ht="14.25" customHeight="1">
      <c r="A42" s="1233"/>
      <c r="B42" s="1312"/>
      <c r="C42" s="893"/>
      <c r="D42" s="1253" t="s">
        <v>72</v>
      </c>
      <c r="E42" s="1254"/>
      <c r="F42" s="45">
        <v>1</v>
      </c>
      <c r="G42" s="339" t="s">
        <v>71</v>
      </c>
      <c r="H42" s="340"/>
      <c r="I42" s="127">
        <v>61.5</v>
      </c>
      <c r="J42" s="5"/>
    </row>
    <row r="43" spans="1:10" ht="14.25" customHeight="1">
      <c r="A43" s="1233"/>
      <c r="B43" s="1312"/>
      <c r="C43" s="422" t="s">
        <v>1274</v>
      </c>
      <c r="D43" s="1398" t="s">
        <v>1275</v>
      </c>
      <c r="E43" s="1399"/>
      <c r="F43" s="45"/>
      <c r="G43" s="339" t="s">
        <v>73</v>
      </c>
      <c r="H43" s="340"/>
      <c r="I43" s="127" t="s">
        <v>81</v>
      </c>
      <c r="J43" s="209"/>
    </row>
    <row r="44" spans="1:10" ht="14.25" customHeight="1">
      <c r="A44" s="1233"/>
      <c r="B44" s="1312"/>
      <c r="C44" s="286" t="s">
        <v>210</v>
      </c>
      <c r="D44" s="1393">
        <f>'obsah 1'!J144</f>
        <v>800</v>
      </c>
      <c r="E44" s="1394"/>
      <c r="F44" s="89">
        <v>800</v>
      </c>
      <c r="G44" s="576" t="s">
        <v>74</v>
      </c>
      <c r="H44" s="569"/>
      <c r="I44" s="497" t="s">
        <v>137</v>
      </c>
      <c r="J44" s="5"/>
    </row>
    <row r="45" spans="1:10" ht="14.25" customHeight="1">
      <c r="A45" s="1233"/>
      <c r="B45" s="1312"/>
      <c r="C45" s="1018" t="s">
        <v>1146</v>
      </c>
      <c r="D45" s="1391">
        <f>'obsah 1'!J149</f>
        <v>977</v>
      </c>
      <c r="E45" s="1392"/>
      <c r="F45" s="658">
        <v>977</v>
      </c>
      <c r="G45" s="1221" t="s">
        <v>1296</v>
      </c>
      <c r="H45" s="1219"/>
      <c r="I45" s="127" t="s">
        <v>211</v>
      </c>
      <c r="J45" s="5"/>
    </row>
    <row r="46" spans="1:10" ht="14.25" customHeight="1">
      <c r="A46" s="1233"/>
      <c r="B46" s="829"/>
      <c r="C46" s="286" t="s">
        <v>1779</v>
      </c>
      <c r="D46" s="1218">
        <f>'obsah 1'!L67</f>
        <v>982</v>
      </c>
      <c r="E46" s="1218"/>
      <c r="F46" s="312">
        <v>1454</v>
      </c>
      <c r="G46" s="1214"/>
      <c r="H46" s="1215"/>
      <c r="I46" s="289"/>
      <c r="J46" s="5"/>
    </row>
    <row r="47" spans="1:10" ht="14.25" customHeight="1" thickBot="1">
      <c r="A47" s="1234"/>
      <c r="B47" s="401" t="s">
        <v>1061</v>
      </c>
      <c r="C47" s="302" t="s">
        <v>1329</v>
      </c>
      <c r="D47" s="1395">
        <f>'obsah 1'!L66</f>
        <v>595</v>
      </c>
      <c r="E47" s="1395"/>
      <c r="F47" s="363">
        <v>949</v>
      </c>
      <c r="G47" s="1367"/>
      <c r="H47" s="1227"/>
      <c r="I47" s="499"/>
      <c r="J47" s="209"/>
    </row>
    <row r="48" spans="1:10" ht="10.25" customHeight="1" thickBot="1">
      <c r="A48" s="32"/>
      <c r="B48" s="5"/>
      <c r="C48" s="5"/>
      <c r="D48" s="28"/>
      <c r="E48" s="28"/>
      <c r="F48" s="28"/>
      <c r="G48" s="28"/>
      <c r="H48" s="28"/>
      <c r="I48" s="28"/>
      <c r="J48" s="5"/>
    </row>
    <row r="49" spans="1:10" ht="18" customHeight="1">
      <c r="A49" s="1232" t="s">
        <v>1439</v>
      </c>
      <c r="B49" s="845" t="s">
        <v>1141</v>
      </c>
      <c r="C49" s="313"/>
      <c r="D49" s="287">
        <v>0</v>
      </c>
      <c r="E49" s="287" t="s">
        <v>1111</v>
      </c>
      <c r="F49" s="287" t="s">
        <v>1112</v>
      </c>
      <c r="G49" s="287" t="s">
        <v>481</v>
      </c>
      <c r="H49" s="287" t="s">
        <v>113</v>
      </c>
      <c r="I49" s="295"/>
      <c r="J49" s="209"/>
    </row>
    <row r="50" spans="1:10" ht="14.25" customHeight="1">
      <c r="A50" s="1233"/>
      <c r="B50" s="1229"/>
      <c r="C50" s="1231" t="s">
        <v>1822</v>
      </c>
      <c r="D50" s="1400" t="s">
        <v>115</v>
      </c>
      <c r="E50" s="1280"/>
      <c r="F50" s="1280"/>
      <c r="G50" s="1280"/>
      <c r="H50" s="1280"/>
      <c r="I50" s="1316"/>
      <c r="J50" s="5"/>
    </row>
    <row r="51" spans="1:10" ht="14.25" customHeight="1">
      <c r="A51" s="1233"/>
      <c r="B51" s="1229"/>
      <c r="C51" s="1231"/>
      <c r="D51" s="525">
        <f>'obsah 2'!C126</f>
        <v>3934</v>
      </c>
      <c r="E51" s="525">
        <f>'obsah 2'!D126</f>
        <v>4096</v>
      </c>
      <c r="F51" s="525">
        <f>'obsah 2'!E126</f>
        <v>4325</v>
      </c>
      <c r="G51" s="525">
        <f>'obsah 2'!F126</f>
        <v>4487</v>
      </c>
      <c r="H51" s="525">
        <f>'obsah 2'!G126</f>
        <v>5172</v>
      </c>
      <c r="I51" s="526"/>
      <c r="J51" s="5"/>
    </row>
    <row r="52" spans="1:10" ht="14.25" customHeight="1">
      <c r="A52" s="1233"/>
      <c r="B52" s="1229"/>
      <c r="C52" s="1231"/>
      <c r="D52" s="113"/>
      <c r="E52" s="1273"/>
      <c r="F52" s="1273"/>
      <c r="G52" s="1273"/>
      <c r="H52" s="156"/>
      <c r="I52" s="173"/>
      <c r="J52" s="5"/>
    </row>
    <row r="53" spans="1:10" ht="14.25" customHeight="1">
      <c r="A53" s="1233"/>
      <c r="B53" s="1229"/>
      <c r="C53" s="1231"/>
      <c r="D53" s="113"/>
      <c r="E53" s="113"/>
      <c r="F53" s="113"/>
      <c r="G53" s="113"/>
      <c r="H53" s="274"/>
      <c r="I53" s="288"/>
    </row>
    <row r="54" spans="1:10" ht="14.25" customHeight="1">
      <c r="A54" s="1233"/>
      <c r="B54" s="1229"/>
      <c r="C54" s="1231"/>
      <c r="D54" s="1251" t="s">
        <v>66</v>
      </c>
      <c r="E54" s="1256"/>
      <c r="F54" s="1256"/>
      <c r="G54" s="1251" t="s">
        <v>67</v>
      </c>
      <c r="H54" s="1256"/>
      <c r="I54" s="1257"/>
      <c r="J54" s="5"/>
    </row>
    <row r="55" spans="1:10" ht="14.25" customHeight="1">
      <c r="A55" s="1233"/>
      <c r="B55" s="1229"/>
      <c r="C55" s="1231"/>
      <c r="D55" s="42" t="s">
        <v>68</v>
      </c>
      <c r="E55" s="1248" t="s">
        <v>79</v>
      </c>
      <c r="F55" s="1259"/>
      <c r="G55" s="1253" t="s">
        <v>1203</v>
      </c>
      <c r="H55" s="1259"/>
      <c r="I55" s="114" t="s">
        <v>1286</v>
      </c>
      <c r="J55" s="5"/>
    </row>
    <row r="56" spans="1:10" ht="14.25" customHeight="1">
      <c r="A56" s="1233"/>
      <c r="B56" s="1229"/>
      <c r="C56" s="1231"/>
      <c r="D56" s="99" t="s">
        <v>70</v>
      </c>
      <c r="E56" s="1244" t="s">
        <v>948</v>
      </c>
      <c r="F56" s="1245"/>
      <c r="G56" s="1253" t="s">
        <v>1202</v>
      </c>
      <c r="H56" s="1254"/>
      <c r="I56" s="114" t="s">
        <v>1214</v>
      </c>
      <c r="J56" s="5"/>
    </row>
    <row r="57" spans="1:10" ht="14.25" customHeight="1">
      <c r="A57" s="1233"/>
      <c r="B57" s="1229"/>
      <c r="C57" s="223"/>
      <c r="D57" s="1221" t="s">
        <v>72</v>
      </c>
      <c r="E57" s="1221"/>
      <c r="F57" s="613">
        <v>1</v>
      </c>
      <c r="G57" s="1356" t="s">
        <v>71</v>
      </c>
      <c r="H57" s="1350"/>
      <c r="I57" s="137">
        <v>61.5</v>
      </c>
      <c r="J57" s="209"/>
    </row>
    <row r="58" spans="1:10" ht="14.25" customHeight="1">
      <c r="A58" s="1233"/>
      <c r="B58" s="1229"/>
      <c r="C58" s="286" t="s">
        <v>210</v>
      </c>
      <c r="D58" s="1218">
        <f>'obsah 1'!J144</f>
        <v>800</v>
      </c>
      <c r="E58" s="1218"/>
      <c r="F58" s="312">
        <v>800</v>
      </c>
      <c r="G58" s="1221" t="s">
        <v>212</v>
      </c>
      <c r="H58" s="1219"/>
      <c r="I58" s="127" t="s">
        <v>81</v>
      </c>
      <c r="J58" s="5"/>
    </row>
    <row r="59" spans="1:10" ht="14.25" customHeight="1">
      <c r="A59" s="1233"/>
      <c r="B59" s="1229"/>
      <c r="C59" s="417" t="s">
        <v>1146</v>
      </c>
      <c r="D59" s="1218">
        <f>'obsah 1'!J149</f>
        <v>977</v>
      </c>
      <c r="E59" s="1218"/>
      <c r="F59" s="312">
        <v>977</v>
      </c>
      <c r="G59" s="276" t="s">
        <v>74</v>
      </c>
      <c r="H59" s="307"/>
      <c r="I59" s="127" t="s">
        <v>1213</v>
      </c>
      <c r="J59" s="5"/>
    </row>
    <row r="60" spans="1:10" ht="14.25" customHeight="1">
      <c r="A60" s="1233"/>
      <c r="B60" s="831"/>
      <c r="C60" s="286" t="s">
        <v>1779</v>
      </c>
      <c r="D60" s="1218">
        <f>'obsah 1'!L67</f>
        <v>982</v>
      </c>
      <c r="E60" s="1218"/>
      <c r="F60" s="312">
        <v>1400</v>
      </c>
      <c r="G60" s="1230" t="s">
        <v>77</v>
      </c>
      <c r="H60" s="1219"/>
      <c r="I60" s="127" t="s">
        <v>211</v>
      </c>
      <c r="J60" s="5"/>
    </row>
    <row r="61" spans="1:10" ht="14.25" customHeight="1" thickBot="1">
      <c r="A61" s="1234"/>
      <c r="B61" s="476" t="s">
        <v>1061</v>
      </c>
      <c r="C61" s="302" t="s">
        <v>1329</v>
      </c>
      <c r="D61" s="1395">
        <f>'obsah 1'!L66</f>
        <v>595</v>
      </c>
      <c r="E61" s="1395"/>
      <c r="F61" s="363">
        <v>895</v>
      </c>
      <c r="G61" s="1367"/>
      <c r="H61" s="1227"/>
      <c r="I61" s="499"/>
      <c r="J61" s="209"/>
    </row>
    <row r="62" spans="1:10" ht="13.5" customHeight="1">
      <c r="A62" s="895"/>
      <c r="B62" s="1022" t="s">
        <v>2042</v>
      </c>
      <c r="J62" s="5"/>
    </row>
    <row r="65" spans="2:2" ht="15" customHeight="1">
      <c r="B65" s="282"/>
    </row>
  </sheetData>
  <mergeCells count="86">
    <mergeCell ref="C30:C31"/>
    <mergeCell ref="B35:B45"/>
    <mergeCell ref="B50:B59"/>
    <mergeCell ref="B13:B19"/>
    <mergeCell ref="A49:A61"/>
    <mergeCell ref="A23:A32"/>
    <mergeCell ref="B24:B30"/>
    <mergeCell ref="C24:C29"/>
    <mergeCell ref="G61:H61"/>
    <mergeCell ref="A34:A47"/>
    <mergeCell ref="C35:C41"/>
    <mergeCell ref="D61:E61"/>
    <mergeCell ref="D59:E59"/>
    <mergeCell ref="D47:E47"/>
    <mergeCell ref="D43:E43"/>
    <mergeCell ref="C50:C56"/>
    <mergeCell ref="G60:H60"/>
    <mergeCell ref="D60:E60"/>
    <mergeCell ref="G58:H58"/>
    <mergeCell ref="D58:E58"/>
    <mergeCell ref="G54:I54"/>
    <mergeCell ref="D50:I50"/>
    <mergeCell ref="E56:F56"/>
    <mergeCell ref="D57:E57"/>
    <mergeCell ref="E52:G52"/>
    <mergeCell ref="G55:H55"/>
    <mergeCell ref="G57:H57"/>
    <mergeCell ref="G56:H56"/>
    <mergeCell ref="D54:F54"/>
    <mergeCell ref="E55:F55"/>
    <mergeCell ref="G7:H7"/>
    <mergeCell ref="G8:H8"/>
    <mergeCell ref="D9:E9"/>
    <mergeCell ref="D24:I24"/>
    <mergeCell ref="D13:I13"/>
    <mergeCell ref="D16:F16"/>
    <mergeCell ref="G16:I16"/>
    <mergeCell ref="E17:F17"/>
    <mergeCell ref="G17:H17"/>
    <mergeCell ref="E18:F18"/>
    <mergeCell ref="G18:H18"/>
    <mergeCell ref="G19:H19"/>
    <mergeCell ref="D20:E20"/>
    <mergeCell ref="G21:H21"/>
    <mergeCell ref="D19:E19"/>
    <mergeCell ref="A1:A10"/>
    <mergeCell ref="A12:A21"/>
    <mergeCell ref="D2:I2"/>
    <mergeCell ref="D5:F5"/>
    <mergeCell ref="G5:I5"/>
    <mergeCell ref="E6:F6"/>
    <mergeCell ref="G6:H6"/>
    <mergeCell ref="D10:E10"/>
    <mergeCell ref="G10:H10"/>
    <mergeCell ref="E7:F7"/>
    <mergeCell ref="C2:C7"/>
    <mergeCell ref="C8:C9"/>
    <mergeCell ref="C13:C18"/>
    <mergeCell ref="C19:C20"/>
    <mergeCell ref="D21:E21"/>
    <mergeCell ref="B2:B8"/>
    <mergeCell ref="D30:E30"/>
    <mergeCell ref="D31:E31"/>
    <mergeCell ref="D32:E32"/>
    <mergeCell ref="G32:H32"/>
    <mergeCell ref="G30:H30"/>
    <mergeCell ref="D27:F27"/>
    <mergeCell ref="E28:F28"/>
    <mergeCell ref="E29:F29"/>
    <mergeCell ref="G27:I27"/>
    <mergeCell ref="G28:H28"/>
    <mergeCell ref="G29:H29"/>
    <mergeCell ref="D45:E45"/>
    <mergeCell ref="E41:F41"/>
    <mergeCell ref="D42:E42"/>
    <mergeCell ref="G45:H45"/>
    <mergeCell ref="G47:H47"/>
    <mergeCell ref="D44:E44"/>
    <mergeCell ref="D46:E46"/>
    <mergeCell ref="G46:H46"/>
    <mergeCell ref="G41:H41"/>
    <mergeCell ref="D35:I35"/>
    <mergeCell ref="D39:F39"/>
    <mergeCell ref="G39:I39"/>
    <mergeCell ref="G40:H40"/>
    <mergeCell ref="E40:F40"/>
  </mergeCells>
  <hyperlinks>
    <hyperlink ref="C45" r:id="rId1" xr:uid="{00000000-0004-0000-0E00-000002000000}"/>
    <hyperlink ref="C59" r:id="rId2" xr:uid="{00000000-0004-0000-0E00-000003000000}"/>
    <hyperlink ref="B32" r:id="rId3" xr:uid="{7052C531-F577-4942-A986-1556033182E3}"/>
    <hyperlink ref="B47" r:id="rId4" xr:uid="{B9AAEF56-E8B9-4673-9505-24E66CC31251}"/>
    <hyperlink ref="B61" r:id="rId5" xr:uid="{A168A893-2CB4-4343-87AA-B62E441625FB}"/>
    <hyperlink ref="B10" r:id="rId6" xr:uid="{CD95FD7B-EBCE-45EE-8311-63FA6C93BD99}"/>
    <hyperlink ref="B21" r:id="rId7" xr:uid="{C810A670-C178-41A3-AE6D-EB4CFF5D3A7D}"/>
  </hyperlinks>
  <pageMargins left="0.39370078740157483" right="7.874015748031496E-2" top="0.74803149606299213" bottom="0.74803149606299213" header="0" footer="0"/>
  <pageSetup paperSize="9" scale="79" orientation="portrait" r:id="rId8"/>
  <headerFooter>
    <oddHeader>&amp;C&amp;11Studio Plus</oddHeader>
    <oddFooter>&amp;C&amp;11&amp;A</oddFooter>
  </headerFooter>
  <drawing r:id="rId9"/>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List17">
    <pageSetUpPr fitToPage="1"/>
  </sheetPr>
  <dimension ref="A1:M42"/>
  <sheetViews>
    <sheetView zoomScale="90" zoomScaleNormal="90" zoomScaleSheetLayoutView="90" workbookViewId="0">
      <selection activeCell="D40" sqref="D40:E40"/>
    </sheetView>
  </sheetViews>
  <sheetFormatPr baseColWidth="10" defaultColWidth="14.3984375" defaultRowHeight="15" customHeight="1"/>
  <cols>
    <col min="1" max="1" width="2.3984375" style="33" customWidth="1"/>
    <col min="2" max="2" width="19.19921875" customWidth="1"/>
    <col min="3" max="3" width="50.796875" customWidth="1"/>
    <col min="4" max="9" width="9.796875" customWidth="1"/>
    <col min="10" max="10" width="7.3984375" customWidth="1"/>
    <col min="11" max="26" width="8.796875" customWidth="1"/>
  </cols>
  <sheetData>
    <row r="1" spans="1:13" ht="18" customHeight="1">
      <c r="A1" s="1402" t="s">
        <v>1439</v>
      </c>
      <c r="B1" s="847" t="s">
        <v>1222</v>
      </c>
      <c r="C1" s="138"/>
      <c r="D1" s="287">
        <v>0</v>
      </c>
      <c r="E1" s="287" t="s">
        <v>1111</v>
      </c>
      <c r="F1" s="287" t="s">
        <v>1112</v>
      </c>
      <c r="G1" s="287" t="s">
        <v>481</v>
      </c>
      <c r="H1" s="287" t="s">
        <v>113</v>
      </c>
      <c r="I1" s="295"/>
    </row>
    <row r="2" spans="1:13" ht="14.25" customHeight="1">
      <c r="A2" s="1403"/>
      <c r="B2" s="1255"/>
      <c r="C2" s="1408" t="s">
        <v>1824</v>
      </c>
      <c r="D2" s="1235" t="s">
        <v>115</v>
      </c>
      <c r="E2" s="1236"/>
      <c r="F2" s="1236"/>
      <c r="G2" s="1236"/>
      <c r="H2" s="1236"/>
      <c r="I2" s="1237"/>
    </row>
    <row r="3" spans="1:13" ht="18" customHeight="1">
      <c r="A3" s="1403"/>
      <c r="B3" s="1255"/>
      <c r="C3" s="1409"/>
      <c r="D3" s="37">
        <f>'obsah 2'!C128</f>
        <v>4110</v>
      </c>
      <c r="E3" s="37">
        <f>'obsah 2'!D128</f>
        <v>4241</v>
      </c>
      <c r="F3" s="37">
        <f>'obsah 2'!E128</f>
        <v>4284</v>
      </c>
      <c r="G3" s="37">
        <f>'obsah 2'!F128</f>
        <v>4655</v>
      </c>
      <c r="H3" s="37">
        <f>'obsah 2'!G128</f>
        <v>5215</v>
      </c>
      <c r="I3" s="331"/>
      <c r="J3" s="305"/>
    </row>
    <row r="4" spans="1:13" ht="14.25" customHeight="1">
      <c r="A4" s="1403"/>
      <c r="B4" s="1255"/>
      <c r="C4" s="1409"/>
      <c r="D4" s="113"/>
      <c r="E4" s="130"/>
      <c r="F4" s="130"/>
      <c r="G4" s="156"/>
      <c r="H4" s="268"/>
      <c r="I4" s="173"/>
      <c r="J4" s="305"/>
    </row>
    <row r="5" spans="1:13" ht="14.25" customHeight="1">
      <c r="A5" s="1403"/>
      <c r="B5" s="1255"/>
      <c r="C5" s="1409"/>
      <c r="D5" s="1251" t="s">
        <v>66</v>
      </c>
      <c r="E5" s="1256"/>
      <c r="F5" s="1256"/>
      <c r="G5" s="1251" t="s">
        <v>67</v>
      </c>
      <c r="H5" s="1256"/>
      <c r="I5" s="1257"/>
      <c r="J5" s="15"/>
    </row>
    <row r="6" spans="1:13" ht="14.25" customHeight="1">
      <c r="A6" s="1403"/>
      <c r="B6" s="1255"/>
      <c r="C6" s="1409"/>
      <c r="D6" s="42" t="s">
        <v>68</v>
      </c>
      <c r="E6" s="1248" t="s">
        <v>1261</v>
      </c>
      <c r="F6" s="1259"/>
      <c r="G6" s="1253" t="s">
        <v>69</v>
      </c>
      <c r="H6" s="1259"/>
      <c r="I6" s="435" t="s">
        <v>1262</v>
      </c>
      <c r="J6" s="15"/>
    </row>
    <row r="7" spans="1:13" ht="14.25" customHeight="1">
      <c r="A7" s="1403"/>
      <c r="B7" s="1255"/>
      <c r="C7" s="1409"/>
      <c r="D7" s="99" t="s">
        <v>70</v>
      </c>
      <c r="E7" s="1244" t="s">
        <v>948</v>
      </c>
      <c r="F7" s="1259"/>
      <c r="G7" s="1253" t="s">
        <v>1202</v>
      </c>
      <c r="H7" s="1258"/>
      <c r="I7" s="435" t="s">
        <v>1263</v>
      </c>
      <c r="J7" s="15"/>
    </row>
    <row r="8" spans="1:13" ht="14.25" customHeight="1">
      <c r="A8" s="1403"/>
      <c r="B8" s="1255"/>
      <c r="C8" s="1409"/>
      <c r="D8" s="99"/>
      <c r="E8" s="1244"/>
      <c r="F8" s="1259"/>
      <c r="G8" s="1253" t="s">
        <v>1258</v>
      </c>
      <c r="H8" s="1259"/>
      <c r="I8" s="114">
        <v>70</v>
      </c>
      <c r="J8" s="15"/>
    </row>
    <row r="9" spans="1:13" ht="14.25" customHeight="1">
      <c r="A9" s="1403"/>
      <c r="B9" s="1255"/>
      <c r="C9" s="286" t="s">
        <v>1325</v>
      </c>
      <c r="D9" s="1391">
        <f>'obsah 1'!J142</f>
        <v>401</v>
      </c>
      <c r="E9" s="1392"/>
      <c r="F9" s="524">
        <v>800</v>
      </c>
      <c r="G9" s="1246" t="s">
        <v>73</v>
      </c>
      <c r="H9" s="1350"/>
      <c r="I9" s="436" t="s">
        <v>1259</v>
      </c>
      <c r="J9" s="15"/>
    </row>
    <row r="10" spans="1:13" ht="14.25" customHeight="1">
      <c r="A10" s="1403"/>
      <c r="B10" s="1255"/>
      <c r="C10" s="286" t="s">
        <v>1779</v>
      </c>
      <c r="D10" s="1218">
        <f>'obsah 1'!L67</f>
        <v>982</v>
      </c>
      <c r="E10" s="1218"/>
      <c r="F10" s="312">
        <v>1400</v>
      </c>
      <c r="G10" s="276" t="s">
        <v>74</v>
      </c>
      <c r="H10" s="307"/>
      <c r="I10" s="435" t="s">
        <v>137</v>
      </c>
      <c r="J10" s="15"/>
    </row>
    <row r="11" spans="1:13" ht="14.25" customHeight="1">
      <c r="A11" s="1403"/>
      <c r="B11" s="1255"/>
      <c r="C11" s="286" t="s">
        <v>1329</v>
      </c>
      <c r="D11" s="1218">
        <f>'obsah 1'!L66</f>
        <v>595</v>
      </c>
      <c r="E11" s="1218"/>
      <c r="F11" s="312">
        <v>895</v>
      </c>
      <c r="G11" s="1221" t="s">
        <v>1296</v>
      </c>
      <c r="H11" s="1219"/>
      <c r="I11" s="127" t="s">
        <v>1260</v>
      </c>
      <c r="J11" s="15"/>
    </row>
    <row r="12" spans="1:13" ht="14.25" customHeight="1">
      <c r="A12" s="1403"/>
      <c r="B12" s="829"/>
      <c r="C12" s="286"/>
      <c r="D12" s="1385"/>
      <c r="E12" s="1385"/>
      <c r="F12" s="571">
        <v>1400</v>
      </c>
      <c r="G12" s="1214"/>
      <c r="H12" s="1215"/>
      <c r="I12" s="289"/>
      <c r="J12" s="15"/>
    </row>
    <row r="13" spans="1:13" ht="14.25" customHeight="1" thickBot="1">
      <c r="A13" s="1404"/>
      <c r="B13" s="203" t="s">
        <v>1061</v>
      </c>
      <c r="C13" s="302"/>
      <c r="D13" s="1226"/>
      <c r="E13" s="1227"/>
      <c r="F13" s="311">
        <v>895</v>
      </c>
      <c r="G13" s="1367"/>
      <c r="H13" s="1227"/>
      <c r="I13" s="303"/>
      <c r="J13" s="15"/>
    </row>
    <row r="14" spans="1:13" ht="10.25" customHeight="1" thickBot="1">
      <c r="A14" s="32"/>
      <c r="B14" s="5"/>
      <c r="C14" s="5"/>
      <c r="D14" s="28"/>
      <c r="E14" s="28"/>
      <c r="F14" s="28"/>
      <c r="G14" s="28"/>
      <c r="H14" s="28"/>
      <c r="I14" s="28"/>
      <c r="J14" s="5"/>
    </row>
    <row r="15" spans="1:13" ht="18" customHeight="1">
      <c r="A15" s="1402" t="s">
        <v>1439</v>
      </c>
      <c r="B15" s="847" t="s">
        <v>1144</v>
      </c>
      <c r="C15" s="216"/>
      <c r="D15" s="287">
        <v>0</v>
      </c>
      <c r="E15" s="287" t="s">
        <v>1111</v>
      </c>
      <c r="F15" s="287" t="s">
        <v>1112</v>
      </c>
      <c r="G15" s="287" t="s">
        <v>481</v>
      </c>
      <c r="H15" s="287" t="s">
        <v>113</v>
      </c>
      <c r="I15" s="295"/>
      <c r="J15" s="155"/>
    </row>
    <row r="16" spans="1:13" ht="14.25" customHeight="1">
      <c r="A16" s="1403"/>
      <c r="B16" s="1255"/>
      <c r="C16" s="1279" t="s">
        <v>1624</v>
      </c>
      <c r="D16" s="1235" t="s">
        <v>115</v>
      </c>
      <c r="E16" s="1236"/>
      <c r="F16" s="1236"/>
      <c r="G16" s="1236"/>
      <c r="H16" s="1236"/>
      <c r="I16" s="1237"/>
      <c r="J16" s="15"/>
      <c r="K16" s="15"/>
      <c r="L16" s="15"/>
      <c r="M16" s="15"/>
    </row>
    <row r="17" spans="1:13" ht="18" customHeight="1">
      <c r="A17" s="1403"/>
      <c r="B17" s="1255"/>
      <c r="C17" s="1279"/>
      <c r="D17" s="337" t="s">
        <v>221</v>
      </c>
      <c r="E17" s="37">
        <f>'obsah 2'!D129</f>
        <v>5330</v>
      </c>
      <c r="F17" s="37">
        <f>'obsah 2'!E129</f>
        <v>5373</v>
      </c>
      <c r="G17" s="37">
        <f>'obsah 2'!F129</f>
        <v>5744</v>
      </c>
      <c r="H17" s="37">
        <f>'obsah 2'!G129</f>
        <v>6304</v>
      </c>
      <c r="I17" s="309"/>
      <c r="J17" s="322"/>
      <c r="K17" s="15"/>
      <c r="L17" s="15"/>
      <c r="M17" s="15"/>
    </row>
    <row r="18" spans="1:13" ht="14.25" customHeight="1">
      <c r="A18" s="1403"/>
      <c r="B18" s="1255"/>
      <c r="C18" s="1279"/>
      <c r="D18" s="113">
        <v>5569</v>
      </c>
      <c r="E18" s="130">
        <v>6257</v>
      </c>
      <c r="F18" s="130">
        <v>6300</v>
      </c>
      <c r="G18" s="156">
        <v>6670</v>
      </c>
      <c r="H18" s="156">
        <v>7230</v>
      </c>
      <c r="I18" s="310"/>
      <c r="J18" s="15"/>
      <c r="K18" s="15"/>
      <c r="L18" s="15"/>
      <c r="M18" s="15"/>
    </row>
    <row r="19" spans="1:13" ht="14.25" customHeight="1">
      <c r="A19" s="1403"/>
      <c r="B19" s="1255"/>
      <c r="C19" s="1279"/>
      <c r="D19" s="1251" t="s">
        <v>66</v>
      </c>
      <c r="E19" s="1256"/>
      <c r="F19" s="1256"/>
      <c r="G19" s="1251" t="s">
        <v>67</v>
      </c>
      <c r="H19" s="1256"/>
      <c r="I19" s="1257"/>
      <c r="J19" s="15"/>
      <c r="K19" s="15"/>
      <c r="L19" s="15"/>
      <c r="M19" s="15"/>
    </row>
    <row r="20" spans="1:13" ht="14.25" customHeight="1">
      <c r="A20" s="1403"/>
      <c r="B20" s="1255"/>
      <c r="C20" s="1279"/>
      <c r="D20" s="42" t="s">
        <v>68</v>
      </c>
      <c r="E20" s="1248" t="s">
        <v>315</v>
      </c>
      <c r="F20" s="1259"/>
      <c r="G20" s="1253" t="s">
        <v>1200</v>
      </c>
      <c r="H20" s="1259"/>
      <c r="I20" s="435" t="s">
        <v>1267</v>
      </c>
      <c r="J20" s="15"/>
      <c r="K20" s="15"/>
      <c r="L20" s="15"/>
      <c r="M20" s="15"/>
    </row>
    <row r="21" spans="1:13" ht="14.25" customHeight="1">
      <c r="A21" s="1403"/>
      <c r="B21" s="1255"/>
      <c r="C21" s="1279"/>
      <c r="D21" s="42" t="s">
        <v>70</v>
      </c>
      <c r="E21" s="1248" t="s">
        <v>948</v>
      </c>
      <c r="F21" s="1259"/>
      <c r="G21" s="1253" t="s">
        <v>1216</v>
      </c>
      <c r="H21" s="1259"/>
      <c r="I21" s="435" t="s">
        <v>1217</v>
      </c>
      <c r="J21" s="15"/>
      <c r="K21" s="417"/>
      <c r="L21" s="148"/>
      <c r="M21" s="148"/>
    </row>
    <row r="22" spans="1:13" ht="14.25" customHeight="1">
      <c r="A22" s="1403"/>
      <c r="B22" s="1255"/>
      <c r="C22" s="1279"/>
      <c r="D22" s="42"/>
      <c r="E22" s="1248"/>
      <c r="F22" s="1259"/>
      <c r="G22" s="1253" t="s">
        <v>1258</v>
      </c>
      <c r="H22" s="1259"/>
      <c r="I22" s="435">
        <v>62.5</v>
      </c>
      <c r="J22" s="15"/>
      <c r="K22" s="15"/>
      <c r="L22" s="15"/>
      <c r="M22" s="15"/>
    </row>
    <row r="23" spans="1:13" ht="14.25" customHeight="1">
      <c r="A23" s="1403"/>
      <c r="B23" s="1255"/>
      <c r="C23" s="422" t="s">
        <v>1274</v>
      </c>
      <c r="D23" s="1398" t="s">
        <v>1275</v>
      </c>
      <c r="E23" s="1399"/>
      <c r="F23" s="145"/>
      <c r="G23" s="146"/>
      <c r="H23" s="145"/>
      <c r="I23" s="435"/>
      <c r="J23" s="15"/>
      <c r="K23" s="15"/>
      <c r="L23" s="15"/>
      <c r="M23" s="15"/>
    </row>
    <row r="24" spans="1:13" ht="14.25" customHeight="1">
      <c r="A24" s="1403"/>
      <c r="B24" s="1255"/>
      <c r="C24" s="422" t="s">
        <v>1297</v>
      </c>
      <c r="D24" s="1393">
        <f>'obsah 1'!J144</f>
        <v>800</v>
      </c>
      <c r="E24" s="1394"/>
      <c r="F24" s="415">
        <v>800</v>
      </c>
      <c r="G24" s="146" t="s">
        <v>73</v>
      </c>
      <c r="H24" s="145"/>
      <c r="I24" s="435" t="s">
        <v>1268</v>
      </c>
      <c r="J24" s="15"/>
      <c r="K24" s="15"/>
      <c r="L24" s="15"/>
      <c r="M24" s="15"/>
    </row>
    <row r="25" spans="1:13" ht="14.25" customHeight="1">
      <c r="A25" s="1403"/>
      <c r="B25" s="1255"/>
      <c r="C25" s="417" t="s">
        <v>1273</v>
      </c>
      <c r="D25" s="1240">
        <f>'obsah 1'!J146</f>
        <v>800</v>
      </c>
      <c r="E25" s="1241"/>
      <c r="F25" s="49"/>
      <c r="G25" s="131" t="s">
        <v>74</v>
      </c>
      <c r="H25" s="50"/>
      <c r="I25" s="436" t="s">
        <v>1254</v>
      </c>
      <c r="J25" s="15"/>
      <c r="K25" s="15"/>
      <c r="L25" s="15"/>
      <c r="M25" s="15"/>
    </row>
    <row r="26" spans="1:13" ht="14.25" customHeight="1">
      <c r="A26" s="1403"/>
      <c r="B26" s="829"/>
      <c r="C26" s="417" t="s">
        <v>1146</v>
      </c>
      <c r="D26" s="1393">
        <f>'obsah 1'!J149</f>
        <v>977</v>
      </c>
      <c r="E26" s="1394"/>
      <c r="F26" s="306">
        <v>977</v>
      </c>
      <c r="G26" s="1221" t="s">
        <v>1296</v>
      </c>
      <c r="H26" s="1219"/>
      <c r="I26" s="127" t="s">
        <v>211</v>
      </c>
      <c r="J26" s="15"/>
      <c r="K26" s="15"/>
      <c r="L26" s="15"/>
      <c r="M26" s="15"/>
    </row>
    <row r="27" spans="1:13" ht="14.25" customHeight="1" thickBot="1">
      <c r="A27" s="1404"/>
      <c r="B27" s="401" t="s">
        <v>1061</v>
      </c>
      <c r="C27" s="302" t="s">
        <v>1779</v>
      </c>
      <c r="D27" s="1395">
        <f>'obsah 1'!L67</f>
        <v>982</v>
      </c>
      <c r="E27" s="1395"/>
      <c r="F27" s="423">
        <v>949</v>
      </c>
      <c r="G27" s="1277"/>
      <c r="H27" s="1290"/>
      <c r="I27" s="371"/>
      <c r="J27" s="15"/>
      <c r="K27" s="15"/>
      <c r="L27" s="15"/>
      <c r="M27" s="15"/>
    </row>
    <row r="28" spans="1:13" ht="10.25" customHeight="1" thickBot="1">
      <c r="A28" s="32"/>
      <c r="B28" s="5"/>
      <c r="C28" s="5"/>
      <c r="D28" s="28"/>
      <c r="E28" s="28"/>
      <c r="F28" s="28"/>
      <c r="G28" s="28"/>
      <c r="H28" s="28"/>
      <c r="I28" s="28"/>
      <c r="J28" s="5"/>
      <c r="K28" s="5"/>
      <c r="L28" s="5"/>
      <c r="M28" s="5"/>
    </row>
    <row r="29" spans="1:13" ht="18" customHeight="1">
      <c r="A29" s="1402" t="s">
        <v>1439</v>
      </c>
      <c r="B29" s="847" t="s">
        <v>1215</v>
      </c>
      <c r="C29" s="216"/>
      <c r="D29" s="287">
        <v>0</v>
      </c>
      <c r="E29" s="287" t="s">
        <v>1111</v>
      </c>
      <c r="F29" s="287" t="s">
        <v>1112</v>
      </c>
      <c r="G29" s="287" t="s">
        <v>481</v>
      </c>
      <c r="H29" s="287" t="s">
        <v>113</v>
      </c>
      <c r="I29" s="295"/>
      <c r="J29" s="155"/>
      <c r="K29" s="15"/>
      <c r="L29" s="15"/>
      <c r="M29" s="15"/>
    </row>
    <row r="30" spans="1:13" ht="14.25" customHeight="1">
      <c r="A30" s="1403"/>
      <c r="B30" s="1255"/>
      <c r="C30" s="1279" t="s">
        <v>1825</v>
      </c>
      <c r="D30" s="1235" t="s">
        <v>115</v>
      </c>
      <c r="E30" s="1236"/>
      <c r="F30" s="1236"/>
      <c r="G30" s="1236"/>
      <c r="H30" s="1236"/>
      <c r="I30" s="1237"/>
      <c r="J30" s="15"/>
      <c r="K30" s="15"/>
      <c r="L30" s="15"/>
      <c r="M30" s="15"/>
    </row>
    <row r="31" spans="1:13" ht="18" customHeight="1">
      <c r="A31" s="1403"/>
      <c r="B31" s="1255"/>
      <c r="C31" s="1289"/>
      <c r="D31" s="337" t="s">
        <v>221</v>
      </c>
      <c r="E31" s="37">
        <f>'obsah 2'!D130</f>
        <v>5069</v>
      </c>
      <c r="F31" s="37">
        <f>'obsah 2'!E130</f>
        <v>5297</v>
      </c>
      <c r="G31" s="37">
        <f>'obsah 2'!F130</f>
        <v>5459</v>
      </c>
      <c r="H31" s="37">
        <f>'obsah 2'!G130</f>
        <v>6144</v>
      </c>
      <c r="I31" s="112"/>
      <c r="J31" s="218"/>
      <c r="K31" s="15"/>
      <c r="L31" s="15"/>
      <c r="M31" s="15"/>
    </row>
    <row r="32" spans="1:13" ht="14.25" customHeight="1">
      <c r="A32" s="1403"/>
      <c r="B32" s="1255"/>
      <c r="C32" s="1289"/>
      <c r="D32" s="130"/>
      <c r="E32" s="130"/>
      <c r="F32" s="130"/>
      <c r="G32" s="156"/>
      <c r="H32" s="156"/>
      <c r="I32" s="173"/>
      <c r="J32" s="15"/>
    </row>
    <row r="33" spans="1:10" ht="14.25" customHeight="1">
      <c r="A33" s="1403"/>
      <c r="B33" s="1255"/>
      <c r="C33" s="1289"/>
      <c r="D33" s="1251" t="s">
        <v>66</v>
      </c>
      <c r="E33" s="1256"/>
      <c r="F33" s="1256"/>
      <c r="G33" s="1251" t="s">
        <v>67</v>
      </c>
      <c r="H33" s="1256"/>
      <c r="I33" s="1257"/>
      <c r="J33" s="15"/>
    </row>
    <row r="34" spans="1:10" ht="14.25" customHeight="1">
      <c r="A34" s="1403"/>
      <c r="B34" s="1255"/>
      <c r="C34" s="1289"/>
      <c r="D34" s="42" t="s">
        <v>68</v>
      </c>
      <c r="E34" s="1248" t="s">
        <v>1269</v>
      </c>
      <c r="F34" s="1259"/>
      <c r="G34" s="1253" t="s">
        <v>1200</v>
      </c>
      <c r="H34" s="1259"/>
      <c r="I34" s="435" t="s">
        <v>1267</v>
      </c>
      <c r="J34" s="15"/>
    </row>
    <row r="35" spans="1:10" ht="14.25" customHeight="1">
      <c r="A35" s="1403"/>
      <c r="B35" s="1255"/>
      <c r="C35" s="1289"/>
      <c r="D35" s="42" t="s">
        <v>70</v>
      </c>
      <c r="E35" s="1248" t="s">
        <v>948</v>
      </c>
      <c r="F35" s="1259"/>
      <c r="G35" s="1253" t="s">
        <v>1216</v>
      </c>
      <c r="H35" s="1259"/>
      <c r="I35" s="435" t="s">
        <v>1217</v>
      </c>
      <c r="J35" s="15"/>
    </row>
    <row r="36" spans="1:10" ht="14.25" customHeight="1">
      <c r="A36" s="1403"/>
      <c r="B36" s="1255"/>
      <c r="C36" s="1289"/>
      <c r="D36" s="42"/>
      <c r="E36" s="1248"/>
      <c r="F36" s="1259"/>
      <c r="G36" s="1253" t="s">
        <v>1258</v>
      </c>
      <c r="H36" s="1259"/>
      <c r="I36" s="114">
        <v>62.5</v>
      </c>
      <c r="J36" s="15"/>
    </row>
    <row r="37" spans="1:10" ht="14.25" customHeight="1">
      <c r="A37" s="1403"/>
      <c r="B37" s="1255"/>
      <c r="C37" s="422" t="s">
        <v>1145</v>
      </c>
      <c r="D37" s="1405">
        <f>'obsah 1'!J144</f>
        <v>800</v>
      </c>
      <c r="E37" s="1406"/>
      <c r="F37" s="143">
        <v>2176</v>
      </c>
      <c r="G37" s="416" t="s">
        <v>73</v>
      </c>
      <c r="H37" s="262"/>
      <c r="I37" s="436" t="s">
        <v>1268</v>
      </c>
      <c r="J37" s="15"/>
    </row>
    <row r="38" spans="1:10" ht="14.25" customHeight="1">
      <c r="A38" s="1403"/>
      <c r="B38" s="1255"/>
      <c r="C38" s="417" t="s">
        <v>1273</v>
      </c>
      <c r="D38" s="1240">
        <f>'obsah 1'!J146</f>
        <v>800</v>
      </c>
      <c r="E38" s="1241"/>
      <c r="F38" s="306"/>
      <c r="G38" s="276" t="s">
        <v>74</v>
      </c>
      <c r="H38" s="307"/>
      <c r="I38" s="435" t="s">
        <v>1254</v>
      </c>
      <c r="J38" s="15"/>
    </row>
    <row r="39" spans="1:10" ht="14.25" customHeight="1">
      <c r="A39" s="1403"/>
      <c r="B39" s="829"/>
      <c r="C39" s="417" t="s">
        <v>1146</v>
      </c>
      <c r="D39" s="1407">
        <f>'obsah 1'!J149</f>
        <v>977</v>
      </c>
      <c r="E39" s="1259"/>
      <c r="F39" s="179">
        <v>977</v>
      </c>
      <c r="G39" s="1221" t="s">
        <v>1296</v>
      </c>
      <c r="H39" s="1219"/>
      <c r="I39" s="127" t="s">
        <v>211</v>
      </c>
      <c r="J39" s="15"/>
    </row>
    <row r="40" spans="1:10" ht="14.25" customHeight="1" thickBot="1">
      <c r="A40" s="1404"/>
      <c r="B40" s="401" t="s">
        <v>1061</v>
      </c>
      <c r="C40" s="302" t="s">
        <v>1779</v>
      </c>
      <c r="D40" s="1395">
        <f>'obsah 1'!L67</f>
        <v>982</v>
      </c>
      <c r="E40" s="1395"/>
      <c r="F40" s="423">
        <v>895</v>
      </c>
      <c r="G40" s="1277"/>
      <c r="H40" s="1290"/>
      <c r="I40" s="371"/>
      <c r="J40" s="15"/>
    </row>
    <row r="41" spans="1:10" ht="13.5" customHeight="1">
      <c r="B41" s="1022" t="s">
        <v>2042</v>
      </c>
      <c r="J41" s="15"/>
    </row>
    <row r="42" spans="1:10" ht="12.75" customHeight="1">
      <c r="J42" s="15"/>
    </row>
  </sheetData>
  <mergeCells count="58">
    <mergeCell ref="G6:H6"/>
    <mergeCell ref="D11:E11"/>
    <mergeCell ref="G11:H11"/>
    <mergeCell ref="G8:H8"/>
    <mergeCell ref="G9:H9"/>
    <mergeCell ref="A1:A13"/>
    <mergeCell ref="B2:B11"/>
    <mergeCell ref="E8:F8"/>
    <mergeCell ref="D9:E9"/>
    <mergeCell ref="D12:E12"/>
    <mergeCell ref="D13:E13"/>
    <mergeCell ref="C2:C8"/>
    <mergeCell ref="D2:I2"/>
    <mergeCell ref="D5:F5"/>
    <mergeCell ref="D10:E10"/>
    <mergeCell ref="G5:I5"/>
    <mergeCell ref="E6:F6"/>
    <mergeCell ref="G12:H12"/>
    <mergeCell ref="G13:H13"/>
    <mergeCell ref="E7:F7"/>
    <mergeCell ref="G7:H7"/>
    <mergeCell ref="A15:A27"/>
    <mergeCell ref="C16:C22"/>
    <mergeCell ref="B16:B25"/>
    <mergeCell ref="D26:E26"/>
    <mergeCell ref="D27:E27"/>
    <mergeCell ref="E22:F22"/>
    <mergeCell ref="A29:A40"/>
    <mergeCell ref="B30:B38"/>
    <mergeCell ref="C30:C36"/>
    <mergeCell ref="D30:I30"/>
    <mergeCell ref="D33:F33"/>
    <mergeCell ref="G33:I33"/>
    <mergeCell ref="E34:F34"/>
    <mergeCell ref="G34:H34"/>
    <mergeCell ref="E36:F36"/>
    <mergeCell ref="G36:H36"/>
    <mergeCell ref="D37:E37"/>
    <mergeCell ref="D38:E38"/>
    <mergeCell ref="D39:E39"/>
    <mergeCell ref="G39:H39"/>
    <mergeCell ref="E35:F35"/>
    <mergeCell ref="G35:H35"/>
    <mergeCell ref="D40:E40"/>
    <mergeCell ref="G26:H26"/>
    <mergeCell ref="D24:E24"/>
    <mergeCell ref="G27:H27"/>
    <mergeCell ref="G40:H40"/>
    <mergeCell ref="G22:H22"/>
    <mergeCell ref="D25:E25"/>
    <mergeCell ref="E21:F21"/>
    <mergeCell ref="D16:I16"/>
    <mergeCell ref="D19:F19"/>
    <mergeCell ref="G19:I19"/>
    <mergeCell ref="G20:H20"/>
    <mergeCell ref="E20:F20"/>
    <mergeCell ref="D23:E23"/>
    <mergeCell ref="G21:H21"/>
  </mergeCells>
  <hyperlinks>
    <hyperlink ref="B27" r:id="rId1" display="odkaz na web-DOPLNIT" xr:uid="{00000000-0004-0000-0F00-000000000000}"/>
    <hyperlink ref="B40" r:id="rId2" display="odkaz na web-DOPLNIT" xr:uid="{00000000-0004-0000-0F00-000001000000}"/>
    <hyperlink ref="B13" r:id="rId3" xr:uid="{00000000-0004-0000-0F00-000002000000}"/>
    <hyperlink ref="C25" r:id="rId4" xr:uid="{00000000-0004-0000-0F00-000003000000}"/>
    <hyperlink ref="C38" r:id="rId5" xr:uid="{00000000-0004-0000-0F00-000004000000}"/>
    <hyperlink ref="C26" r:id="rId6" xr:uid="{00000000-0004-0000-0F00-000005000000}"/>
    <hyperlink ref="C39" r:id="rId7" xr:uid="{00000000-0004-0000-0F00-000006000000}"/>
  </hyperlinks>
  <pageMargins left="0.39370078740157483" right="7.874015748031496E-2" top="0.74803149606299213" bottom="0.74803149606299213" header="0" footer="0"/>
  <pageSetup paperSize="9" scale="80" orientation="portrait" r:id="rId8"/>
  <headerFooter>
    <oddHeader>&amp;C&amp;11Studio Plus</oddHeader>
    <oddFooter>&amp;C&amp;11&amp;A</oddFooter>
  </headerFooter>
  <drawing r:id="rId9"/>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List18">
    <pageSetUpPr fitToPage="1"/>
  </sheetPr>
  <dimension ref="A1:X54"/>
  <sheetViews>
    <sheetView zoomScale="90" zoomScaleNormal="90" zoomScaleSheetLayoutView="90" workbookViewId="0">
      <selection sqref="A1:A14"/>
    </sheetView>
  </sheetViews>
  <sheetFormatPr baseColWidth="10" defaultColWidth="14.3984375" defaultRowHeight="15" customHeight="1"/>
  <cols>
    <col min="1" max="1" width="2.3984375" customWidth="1"/>
    <col min="2" max="2" width="19.19921875" customWidth="1"/>
    <col min="3" max="3" width="50.796875" customWidth="1"/>
    <col min="4" max="8" width="9.796875" customWidth="1"/>
    <col min="9" max="9" width="9.796875" style="178" customWidth="1"/>
    <col min="10" max="10" width="13.3984375" style="178" customWidth="1"/>
    <col min="11" max="11" width="9.59765625" style="184" bestFit="1" customWidth="1"/>
    <col min="12" max="17" width="5.3984375" style="184" bestFit="1" customWidth="1"/>
    <col min="18" max="18" width="6.59765625" style="184" bestFit="1" customWidth="1"/>
    <col min="19" max="21" width="3.19921875" style="184" bestFit="1" customWidth="1"/>
    <col min="22" max="22" width="6.59765625" style="184" bestFit="1" customWidth="1"/>
    <col min="23" max="23" width="8.796875" style="178" customWidth="1"/>
    <col min="24" max="24" width="14.3984375" style="175"/>
  </cols>
  <sheetData>
    <row r="1" spans="1:22" ht="18" customHeight="1">
      <c r="A1" s="1232" t="s">
        <v>1439</v>
      </c>
      <c r="B1" s="845" t="s">
        <v>226</v>
      </c>
      <c r="C1" s="850" t="s">
        <v>217</v>
      </c>
      <c r="D1" s="287" t="s">
        <v>218</v>
      </c>
      <c r="E1" s="287">
        <v>0</v>
      </c>
      <c r="F1" s="287" t="s">
        <v>1111</v>
      </c>
      <c r="G1" s="287" t="s">
        <v>1112</v>
      </c>
      <c r="H1" s="287" t="s">
        <v>481</v>
      </c>
      <c r="I1" s="335" t="s">
        <v>113</v>
      </c>
      <c r="J1" s="459"/>
      <c r="K1" s="185"/>
      <c r="L1" s="185"/>
      <c r="M1" s="185"/>
      <c r="N1" s="185"/>
      <c r="O1" s="6"/>
      <c r="P1" s="6"/>
      <c r="Q1" s="6"/>
      <c r="R1" s="6"/>
      <c r="S1" s="6"/>
      <c r="T1" s="6"/>
      <c r="U1" s="6"/>
      <c r="V1" s="6"/>
    </row>
    <row r="2" spans="1:22" ht="14.25" customHeight="1">
      <c r="A2" s="1368"/>
      <c r="B2" s="1229"/>
      <c r="C2" s="388" t="s">
        <v>219</v>
      </c>
      <c r="D2" s="81"/>
      <c r="E2" s="116"/>
      <c r="F2" s="119"/>
      <c r="G2" s="119"/>
      <c r="H2" s="119"/>
      <c r="I2" s="329"/>
      <c r="J2" s="459"/>
      <c r="K2" s="186"/>
      <c r="L2" s="186"/>
      <c r="M2" s="186"/>
      <c r="N2" s="186"/>
      <c r="O2" s="186"/>
      <c r="P2" s="186"/>
      <c r="Q2" s="186"/>
      <c r="R2" s="186"/>
      <c r="S2" s="186"/>
      <c r="T2" s="186"/>
      <c r="U2" s="186"/>
      <c r="V2" s="186"/>
    </row>
    <row r="3" spans="1:22" ht="14.25" customHeight="1">
      <c r="A3" s="1368"/>
      <c r="B3" s="1229"/>
      <c r="C3" s="129" t="s">
        <v>220</v>
      </c>
      <c r="D3" s="37">
        <f>'obsah 2'!D132</f>
        <v>3570</v>
      </c>
      <c r="E3" s="80" t="s">
        <v>221</v>
      </c>
      <c r="F3" s="80" t="s">
        <v>221</v>
      </c>
      <c r="G3" s="80" t="s">
        <v>221</v>
      </c>
      <c r="H3" s="80" t="s">
        <v>221</v>
      </c>
      <c r="I3" s="461" t="s">
        <v>221</v>
      </c>
      <c r="J3" s="460"/>
      <c r="K3" s="186"/>
      <c r="L3" s="186"/>
      <c r="M3" s="186"/>
      <c r="N3" s="186"/>
      <c r="O3" s="186"/>
      <c r="P3" s="186"/>
      <c r="Q3" s="186"/>
      <c r="R3" s="186"/>
      <c r="S3" s="186"/>
      <c r="T3" s="186"/>
      <c r="U3" s="186"/>
      <c r="V3" s="186"/>
    </row>
    <row r="4" spans="1:22" ht="14.25" customHeight="1">
      <c r="A4" s="1368"/>
      <c r="B4" s="1229"/>
      <c r="C4" s="129" t="s">
        <v>222</v>
      </c>
      <c r="D4" s="80" t="s">
        <v>221</v>
      </c>
      <c r="E4" s="80" t="s">
        <v>221</v>
      </c>
      <c r="F4" s="37">
        <f>'obsah 2'!D133</f>
        <v>3828</v>
      </c>
      <c r="G4" s="37">
        <f>'obsah 2'!E133</f>
        <v>3896</v>
      </c>
      <c r="H4" s="37">
        <f>'obsah 2'!F133</f>
        <v>3945</v>
      </c>
      <c r="I4" s="1016" t="s">
        <v>221</v>
      </c>
      <c r="J4" s="460"/>
      <c r="K4" s="187"/>
      <c r="L4" s="188"/>
      <c r="M4" s="188"/>
      <c r="N4" s="188"/>
      <c r="O4" s="188"/>
      <c r="P4" s="188"/>
      <c r="Q4" s="186"/>
      <c r="R4" s="186"/>
      <c r="S4" s="186"/>
      <c r="T4" s="186"/>
      <c r="U4" s="186"/>
      <c r="V4" s="186"/>
    </row>
    <row r="5" spans="1:22" ht="14.25" customHeight="1">
      <c r="A5" s="1368"/>
      <c r="B5" s="1229"/>
      <c r="C5" s="129" t="s">
        <v>223</v>
      </c>
      <c r="D5" s="80" t="s">
        <v>221</v>
      </c>
      <c r="E5" s="80" t="s">
        <v>221</v>
      </c>
      <c r="F5" s="37">
        <f>'obsah 2'!D134</f>
        <v>5194</v>
      </c>
      <c r="G5" s="37">
        <f>'obsah 2'!E134</f>
        <v>5399</v>
      </c>
      <c r="H5" s="37">
        <f>'obsah 2'!F134</f>
        <v>5546</v>
      </c>
      <c r="I5" s="1016" t="s">
        <v>221</v>
      </c>
      <c r="J5" s="460"/>
      <c r="K5" s="188"/>
      <c r="L5" s="188"/>
      <c r="M5" s="188"/>
      <c r="N5" s="188"/>
      <c r="O5" s="188"/>
      <c r="P5" s="188"/>
      <c r="Q5" s="186"/>
      <c r="R5" s="186"/>
      <c r="S5" s="186"/>
      <c r="T5" s="186"/>
      <c r="U5" s="186"/>
      <c r="V5" s="186"/>
    </row>
    <row r="6" spans="1:22" ht="14.25" customHeight="1">
      <c r="A6" s="1368"/>
      <c r="B6" s="1229"/>
      <c r="C6" s="129" t="s">
        <v>224</v>
      </c>
      <c r="D6" s="80" t="s">
        <v>221</v>
      </c>
      <c r="E6" s="80" t="s">
        <v>221</v>
      </c>
      <c r="F6" s="37">
        <f>'obsah 2'!D135</f>
        <v>5862</v>
      </c>
      <c r="G6" s="37">
        <f>'obsah 2'!E135</f>
        <v>6319</v>
      </c>
      <c r="H6" s="37">
        <f>'obsah 2'!F135</f>
        <v>6644</v>
      </c>
      <c r="I6" s="1016" t="s">
        <v>221</v>
      </c>
      <c r="J6" s="460"/>
      <c r="K6" s="188"/>
      <c r="L6" s="188"/>
      <c r="M6" s="188"/>
      <c r="N6" s="188"/>
      <c r="O6" s="188"/>
      <c r="P6" s="188"/>
      <c r="Q6" s="188"/>
      <c r="R6" s="186"/>
      <c r="S6" s="186"/>
      <c r="T6" s="186"/>
      <c r="U6" s="186"/>
      <c r="V6" s="186"/>
    </row>
    <row r="7" spans="1:22" ht="14.25" customHeight="1">
      <c r="A7" s="1368"/>
      <c r="B7" s="1229"/>
      <c r="C7" s="397" t="s">
        <v>1386</v>
      </c>
      <c r="D7" s="1414" t="s">
        <v>1118</v>
      </c>
      <c r="E7" s="1414"/>
      <c r="F7" s="343" t="s">
        <v>1968</v>
      </c>
      <c r="G7" s="113"/>
      <c r="H7" s="113"/>
      <c r="I7" s="389"/>
      <c r="J7" s="460"/>
      <c r="K7" s="185"/>
      <c r="L7" s="185"/>
      <c r="M7" s="185"/>
      <c r="N7" s="185"/>
      <c r="O7" s="6"/>
      <c r="P7" s="6"/>
      <c r="Q7" s="6"/>
      <c r="R7" s="6"/>
      <c r="S7" s="6"/>
      <c r="T7" s="6"/>
      <c r="U7" s="6"/>
      <c r="V7" s="6"/>
    </row>
    <row r="8" spans="1:22" ht="14.25" customHeight="1">
      <c r="A8" s="1368"/>
      <c r="B8" s="1229"/>
      <c r="C8" s="1410" t="s">
        <v>1625</v>
      </c>
      <c r="D8" s="655"/>
      <c r="E8" s="655"/>
      <c r="F8" s="343"/>
      <c r="G8" s="113"/>
      <c r="H8" s="113"/>
      <c r="I8" s="389"/>
      <c r="J8" s="460"/>
      <c r="K8" s="185"/>
      <c r="L8" s="185"/>
      <c r="M8" s="185"/>
      <c r="N8" s="185"/>
      <c r="O8" s="6"/>
      <c r="P8" s="6"/>
      <c r="Q8" s="6"/>
      <c r="R8" s="6"/>
      <c r="S8" s="6"/>
      <c r="T8" s="6"/>
      <c r="U8" s="6"/>
      <c r="V8" s="6"/>
    </row>
    <row r="9" spans="1:22" ht="14.25" customHeight="1">
      <c r="A9" s="1368"/>
      <c r="B9" s="1229"/>
      <c r="C9" s="1410"/>
      <c r="D9" s="348"/>
      <c r="E9" s="348"/>
      <c r="F9" s="348"/>
      <c r="G9" s="113"/>
      <c r="H9" s="113"/>
      <c r="I9" s="389"/>
      <c r="J9" s="460"/>
      <c r="K9" s="185"/>
      <c r="L9" s="185"/>
      <c r="M9" s="185"/>
      <c r="N9" s="185"/>
      <c r="O9" s="6"/>
      <c r="P9" s="6"/>
      <c r="Q9" s="6"/>
      <c r="R9" s="6"/>
      <c r="S9" s="6"/>
      <c r="T9" s="6"/>
      <c r="U9" s="6"/>
      <c r="V9" s="6"/>
    </row>
    <row r="10" spans="1:22" ht="14.25" customHeight="1">
      <c r="A10" s="1368"/>
      <c r="B10" s="1229"/>
      <c r="C10" s="1410"/>
      <c r="D10" s="1251" t="s">
        <v>66</v>
      </c>
      <c r="E10" s="1256"/>
      <c r="F10" s="1256"/>
      <c r="G10" s="1251" t="s">
        <v>67</v>
      </c>
      <c r="H10" s="1256"/>
      <c r="I10" s="1257"/>
      <c r="J10" s="460"/>
    </row>
    <row r="11" spans="1:22" ht="14.25" customHeight="1">
      <c r="A11" s="1368"/>
      <c r="B11" s="1229"/>
      <c r="C11" s="1410"/>
      <c r="D11" s="42" t="s">
        <v>68</v>
      </c>
      <c r="E11" s="1248" t="s">
        <v>225</v>
      </c>
      <c r="F11" s="1259"/>
      <c r="G11" s="1253" t="s">
        <v>69</v>
      </c>
      <c r="H11" s="1259"/>
      <c r="I11" s="324">
        <v>80</v>
      </c>
      <c r="J11" s="460"/>
    </row>
    <row r="12" spans="1:22" ht="18" customHeight="1">
      <c r="A12" s="1368"/>
      <c r="B12" s="1229"/>
      <c r="C12" s="1410"/>
      <c r="D12" s="99" t="s">
        <v>70</v>
      </c>
      <c r="E12" s="1244" t="s">
        <v>980</v>
      </c>
      <c r="F12" s="1350"/>
      <c r="G12" s="1246" t="s">
        <v>71</v>
      </c>
      <c r="H12" s="1350"/>
      <c r="I12" s="352">
        <v>55</v>
      </c>
      <c r="J12" s="460"/>
    </row>
    <row r="13" spans="1:22" ht="14.25" customHeight="1">
      <c r="A13" s="1368"/>
      <c r="B13" s="829"/>
      <c r="C13" s="387"/>
      <c r="D13" s="1221" t="s">
        <v>1296</v>
      </c>
      <c r="E13" s="1219"/>
      <c r="F13" s="307" t="s">
        <v>1052</v>
      </c>
      <c r="G13" s="1221" t="s">
        <v>107</v>
      </c>
      <c r="H13" s="1219"/>
      <c r="I13" s="353">
        <v>53</v>
      </c>
      <c r="J13" s="460"/>
    </row>
    <row r="14" spans="1:22" ht="14.25" customHeight="1" thickBot="1">
      <c r="A14" s="1369"/>
      <c r="B14" s="428" t="s">
        <v>1061</v>
      </c>
      <c r="C14" s="521" t="s">
        <v>1587</v>
      </c>
      <c r="D14" s="1260" t="s">
        <v>1276</v>
      </c>
      <c r="E14" s="1290"/>
      <c r="F14" s="666">
        <v>132</v>
      </c>
      <c r="G14" s="1277" t="s">
        <v>74</v>
      </c>
      <c r="H14" s="1290"/>
      <c r="I14" s="357">
        <v>47</v>
      </c>
      <c r="J14" s="460"/>
    </row>
    <row r="15" spans="1:22" ht="10.25" customHeight="1" thickBot="1">
      <c r="A15" s="5"/>
      <c r="B15" s="5"/>
      <c r="C15" s="5"/>
      <c r="D15" s="28"/>
      <c r="E15" s="28"/>
      <c r="F15" s="28"/>
      <c r="G15" s="28"/>
      <c r="H15" s="28"/>
      <c r="I15" s="28"/>
      <c r="J15" s="5"/>
      <c r="K15" s="5"/>
      <c r="L15" s="5"/>
      <c r="M15" s="5"/>
      <c r="N15" s="5"/>
      <c r="O15" s="5"/>
      <c r="P15" s="5"/>
      <c r="Q15" s="5"/>
      <c r="R15" s="5"/>
      <c r="S15" s="5"/>
      <c r="T15" s="5"/>
      <c r="U15" s="5"/>
      <c r="V15" s="5"/>
    </row>
    <row r="16" spans="1:22" ht="18" customHeight="1">
      <c r="A16" s="1313" t="s">
        <v>1439</v>
      </c>
      <c r="B16" s="845" t="s">
        <v>226</v>
      </c>
      <c r="C16" s="850" t="s">
        <v>227</v>
      </c>
      <c r="D16" s="287"/>
      <c r="E16" s="287">
        <v>0</v>
      </c>
      <c r="F16" s="287" t="s">
        <v>1111</v>
      </c>
      <c r="G16" s="287" t="s">
        <v>1112</v>
      </c>
      <c r="H16" s="287" t="s">
        <v>481</v>
      </c>
      <c r="I16" s="335" t="s">
        <v>113</v>
      </c>
      <c r="J16" s="213"/>
      <c r="K16" s="188"/>
      <c r="L16" s="188"/>
      <c r="M16" s="188"/>
      <c r="N16" s="188"/>
      <c r="O16" s="188"/>
      <c r="P16" s="188"/>
      <c r="Q16" s="186"/>
      <c r="R16" s="186"/>
      <c r="S16" s="186"/>
      <c r="T16" s="186"/>
      <c r="U16" s="186"/>
      <c r="V16" s="186"/>
    </row>
    <row r="17" spans="1:22" ht="14.25" customHeight="1">
      <c r="A17" s="1314"/>
      <c r="B17" s="1255"/>
      <c r="C17" s="388" t="s">
        <v>219</v>
      </c>
      <c r="D17" s="81"/>
      <c r="E17" s="116"/>
      <c r="F17" s="119"/>
      <c r="G17" s="119"/>
      <c r="H17" s="119"/>
      <c r="I17" s="329"/>
      <c r="J17" s="213"/>
      <c r="K17" s="188"/>
      <c r="L17" s="188"/>
      <c r="M17" s="188"/>
      <c r="N17" s="188"/>
      <c r="O17" s="188"/>
      <c r="P17" s="188"/>
      <c r="Q17" s="6"/>
      <c r="R17" s="6"/>
      <c r="S17" s="6"/>
      <c r="T17" s="6"/>
      <c r="U17" s="6"/>
      <c r="V17" s="6"/>
    </row>
    <row r="18" spans="1:22" ht="14.25" customHeight="1">
      <c r="A18" s="1314"/>
      <c r="B18" s="1255"/>
      <c r="C18" s="129" t="s">
        <v>222</v>
      </c>
      <c r="D18" s="37"/>
      <c r="E18" s="80" t="s">
        <v>221</v>
      </c>
      <c r="F18" s="37">
        <f>'obsah 2'!D136</f>
        <v>4064</v>
      </c>
      <c r="G18" s="37">
        <f>'obsah 2'!E136</f>
        <v>4132</v>
      </c>
      <c r="H18" s="37">
        <f>'obsah 2'!F136</f>
        <v>4181</v>
      </c>
      <c r="I18" s="1016" t="s">
        <v>221</v>
      </c>
      <c r="J18" s="185"/>
      <c r="K18" s="189"/>
      <c r="L18" s="190"/>
      <c r="M18" s="190"/>
      <c r="N18" s="190"/>
      <c r="O18" s="190"/>
      <c r="P18" s="190"/>
      <c r="Q18" s="188"/>
      <c r="R18" s="191"/>
      <c r="S18" s="191"/>
      <c r="T18" s="6"/>
      <c r="U18" s="191"/>
      <c r="V18" s="191"/>
    </row>
    <row r="19" spans="1:22" ht="14.25" customHeight="1">
      <c r="A19" s="1314"/>
      <c r="B19" s="1255"/>
      <c r="C19" s="129" t="s">
        <v>223</v>
      </c>
      <c r="D19" s="37"/>
      <c r="E19" s="80" t="s">
        <v>221</v>
      </c>
      <c r="F19" s="37">
        <f>'obsah 2'!D137</f>
        <v>5428</v>
      </c>
      <c r="G19" s="37">
        <f>'obsah 2'!E137</f>
        <v>5633</v>
      </c>
      <c r="H19" s="37">
        <f>'obsah 2'!F137</f>
        <v>5780</v>
      </c>
      <c r="I19" s="1016" t="s">
        <v>221</v>
      </c>
      <c r="J19" s="185"/>
      <c r="K19" s="190"/>
      <c r="L19" s="190"/>
      <c r="M19" s="190"/>
      <c r="N19" s="190"/>
      <c r="O19" s="190"/>
      <c r="P19" s="190"/>
      <c r="Q19" s="191"/>
      <c r="R19" s="191"/>
      <c r="S19" s="191"/>
      <c r="T19" s="191"/>
      <c r="U19" s="191"/>
      <c r="V19" s="191"/>
    </row>
    <row r="20" spans="1:22" ht="14.25" customHeight="1">
      <c r="A20" s="1314"/>
      <c r="B20" s="1255"/>
      <c r="C20" s="129" t="s">
        <v>224</v>
      </c>
      <c r="D20" s="37"/>
      <c r="E20" s="80" t="s">
        <v>221</v>
      </c>
      <c r="F20" s="37">
        <f>'obsah 2'!D138</f>
        <v>5836</v>
      </c>
      <c r="G20" s="37">
        <f>'obsah 2'!E138</f>
        <v>6293</v>
      </c>
      <c r="H20" s="37">
        <f>'obsah 2'!F138</f>
        <v>6618</v>
      </c>
      <c r="I20" s="1016" t="s">
        <v>221</v>
      </c>
      <c r="J20" s="185"/>
      <c r="K20" s="190"/>
      <c r="L20" s="190"/>
      <c r="M20" s="190"/>
      <c r="N20" s="190"/>
      <c r="O20" s="190"/>
      <c r="P20" s="190"/>
      <c r="Q20" s="190"/>
      <c r="R20" s="191"/>
      <c r="S20" s="191"/>
      <c r="T20" s="6"/>
      <c r="U20" s="191"/>
      <c r="V20" s="191"/>
    </row>
    <row r="21" spans="1:22" ht="14.25" customHeight="1">
      <c r="A21" s="1314"/>
      <c r="B21" s="1255"/>
      <c r="C21" s="398" t="s">
        <v>1386</v>
      </c>
      <c r="D21" s="1414" t="s">
        <v>1118</v>
      </c>
      <c r="E21" s="1414"/>
      <c r="F21" s="343" t="s">
        <v>1968</v>
      </c>
      <c r="G21" s="113"/>
      <c r="H21" s="113"/>
      <c r="I21" s="389"/>
      <c r="J21" s="185"/>
      <c r="K21" s="186"/>
      <c r="L21" s="186"/>
      <c r="M21" s="186"/>
      <c r="N21" s="186"/>
      <c r="O21" s="186"/>
      <c r="P21" s="186"/>
      <c r="Q21" s="186"/>
      <c r="R21" s="186"/>
      <c r="S21" s="186"/>
      <c r="T21" s="186"/>
      <c r="U21" s="186"/>
      <c r="V21" s="186"/>
    </row>
    <row r="22" spans="1:22" ht="14.25" customHeight="1">
      <c r="A22" s="1314"/>
      <c r="B22" s="1255"/>
      <c r="C22" s="1410" t="s">
        <v>1626</v>
      </c>
      <c r="D22" s="348"/>
      <c r="E22" s="348"/>
      <c r="F22" s="348"/>
      <c r="G22" s="1273"/>
      <c r="H22" s="1273"/>
      <c r="I22" s="1415"/>
      <c r="J22" s="176"/>
      <c r="K22" s="187"/>
      <c r="L22" s="188"/>
      <c r="M22" s="188"/>
      <c r="N22" s="188"/>
      <c r="O22" s="188"/>
      <c r="P22" s="188"/>
      <c r="Q22" s="186"/>
      <c r="R22" s="186"/>
      <c r="S22" s="186"/>
      <c r="T22" s="186"/>
      <c r="U22" s="186"/>
      <c r="V22" s="186"/>
    </row>
    <row r="23" spans="1:22" ht="14.25" customHeight="1">
      <c r="A23" s="1314"/>
      <c r="B23" s="1255"/>
      <c r="C23" s="1410"/>
      <c r="D23" s="1251" t="s">
        <v>66</v>
      </c>
      <c r="E23" s="1256"/>
      <c r="F23" s="1256"/>
      <c r="G23" s="1251" t="s">
        <v>67</v>
      </c>
      <c r="H23" s="1256"/>
      <c r="I23" s="1257"/>
      <c r="J23" s="176"/>
    </row>
    <row r="24" spans="1:22" ht="14.25" customHeight="1">
      <c r="A24" s="1314"/>
      <c r="B24" s="1255"/>
      <c r="C24" s="1410"/>
      <c r="D24" s="42" t="s">
        <v>68</v>
      </c>
      <c r="E24" s="1248" t="s">
        <v>228</v>
      </c>
      <c r="F24" s="1259"/>
      <c r="G24" s="1253" t="s">
        <v>69</v>
      </c>
      <c r="H24" s="1259"/>
      <c r="I24" s="324">
        <v>79</v>
      </c>
      <c r="J24" s="176"/>
    </row>
    <row r="25" spans="1:22" ht="14.25" customHeight="1">
      <c r="A25" s="1314"/>
      <c r="B25" s="1255"/>
      <c r="C25" s="1410"/>
      <c r="D25" s="42" t="s">
        <v>70</v>
      </c>
      <c r="E25" s="1248" t="s">
        <v>981</v>
      </c>
      <c r="F25" s="1259"/>
      <c r="G25" s="1253" t="s">
        <v>71</v>
      </c>
      <c r="H25" s="1259"/>
      <c r="I25" s="324">
        <v>55</v>
      </c>
      <c r="J25" s="176"/>
    </row>
    <row r="26" spans="1:22" ht="14.25" customHeight="1">
      <c r="A26" s="1314"/>
      <c r="B26" s="829"/>
      <c r="C26" s="1410"/>
      <c r="D26" s="99" t="s">
        <v>229</v>
      </c>
      <c r="E26" s="99"/>
      <c r="F26" s="79">
        <v>1</v>
      </c>
      <c r="G26" s="1246" t="s">
        <v>107</v>
      </c>
      <c r="H26" s="1350"/>
      <c r="I26" s="352">
        <v>53</v>
      </c>
      <c r="J26" s="176"/>
    </row>
    <row r="27" spans="1:22" ht="14.25" customHeight="1" thickBot="1">
      <c r="A27" s="1315"/>
      <c r="B27" s="428" t="s">
        <v>1061</v>
      </c>
      <c r="C27" s="475"/>
      <c r="D27" s="1277" t="s">
        <v>1296</v>
      </c>
      <c r="E27" s="1290"/>
      <c r="F27" s="356" t="s">
        <v>1052</v>
      </c>
      <c r="G27" s="1277" t="s">
        <v>74</v>
      </c>
      <c r="H27" s="1290"/>
      <c r="I27" s="357">
        <v>45</v>
      </c>
      <c r="J27" s="176"/>
      <c r="K27" s="185"/>
      <c r="L27" s="185"/>
      <c r="M27" s="185"/>
      <c r="N27" s="185"/>
      <c r="O27" s="6"/>
      <c r="P27" s="6"/>
      <c r="Q27" s="6"/>
      <c r="R27" s="6"/>
      <c r="S27" s="6"/>
      <c r="T27" s="6"/>
      <c r="U27" s="6"/>
      <c r="V27" s="6"/>
    </row>
    <row r="28" spans="1:22" ht="10.25" customHeight="1" thickBot="1">
      <c r="A28" s="5"/>
      <c r="B28" s="5"/>
      <c r="C28" s="5"/>
      <c r="D28" s="28"/>
      <c r="E28" s="28"/>
      <c r="F28" s="28"/>
      <c r="G28" s="28"/>
      <c r="H28" s="28"/>
      <c r="I28" s="28"/>
      <c r="J28" s="5"/>
      <c r="K28" s="5"/>
      <c r="L28" s="5"/>
      <c r="M28" s="5"/>
      <c r="N28" s="5"/>
      <c r="O28" s="5"/>
      <c r="P28" s="5"/>
      <c r="Q28" s="5"/>
      <c r="R28" s="5"/>
      <c r="S28" s="5"/>
      <c r="T28" s="5"/>
      <c r="U28" s="5"/>
      <c r="V28" s="5"/>
    </row>
    <row r="29" spans="1:22" ht="18" customHeight="1">
      <c r="A29" s="1313" t="s">
        <v>1439</v>
      </c>
      <c r="B29" s="845" t="s">
        <v>230</v>
      </c>
      <c r="C29" s="850" t="s">
        <v>5</v>
      </c>
      <c r="D29" s="287"/>
      <c r="E29" s="287"/>
      <c r="F29" s="287"/>
      <c r="G29" s="287"/>
      <c r="H29" s="287"/>
      <c r="I29" s="522" t="s">
        <v>1119</v>
      </c>
      <c r="J29" s="213"/>
      <c r="K29" s="180"/>
      <c r="L29" s="180"/>
      <c r="M29" s="180"/>
      <c r="N29" s="180"/>
      <c r="O29" s="181"/>
      <c r="P29" s="181"/>
      <c r="Q29" s="181"/>
      <c r="R29" s="181"/>
      <c r="S29" s="181"/>
      <c r="T29" s="181"/>
      <c r="U29" s="181"/>
      <c r="V29" s="181"/>
    </row>
    <row r="30" spans="1:22" ht="14.25" customHeight="1">
      <c r="A30" s="1314"/>
      <c r="B30" s="1229"/>
      <c r="C30" s="399" t="s">
        <v>1386</v>
      </c>
      <c r="D30" s="1235"/>
      <c r="E30" s="1236"/>
      <c r="F30" s="1236"/>
      <c r="G30" s="1236"/>
      <c r="H30" s="1236"/>
      <c r="I30" s="1237"/>
      <c r="J30" s="176"/>
      <c r="K30" s="180"/>
      <c r="L30" s="180"/>
      <c r="M30" s="180"/>
      <c r="N30" s="180"/>
      <c r="O30" s="181"/>
      <c r="P30" s="181"/>
      <c r="Q30" s="181"/>
      <c r="R30" s="181"/>
      <c r="S30" s="181"/>
      <c r="T30" s="181"/>
      <c r="U30" s="181"/>
      <c r="V30" s="181"/>
    </row>
    <row r="31" spans="1:22" ht="14.25" customHeight="1">
      <c r="A31" s="1314"/>
      <c r="B31" s="1229"/>
      <c r="C31" s="1410" t="s">
        <v>1627</v>
      </c>
      <c r="D31" s="37"/>
      <c r="E31" s="37"/>
      <c r="F31" s="37"/>
      <c r="G31" s="37"/>
      <c r="H31" s="37"/>
      <c r="I31" s="351">
        <f>'obsah 2'!D139</f>
        <v>3092</v>
      </c>
      <c r="J31" s="176"/>
      <c r="K31" s="180"/>
      <c r="L31" s="180"/>
      <c r="M31" s="180"/>
      <c r="N31" s="180"/>
      <c r="O31" s="181"/>
      <c r="P31" s="181"/>
      <c r="Q31" s="181"/>
      <c r="R31" s="181"/>
      <c r="S31" s="181"/>
      <c r="T31" s="181"/>
      <c r="U31" s="181"/>
      <c r="V31" s="181"/>
    </row>
    <row r="32" spans="1:22" ht="14.25" customHeight="1">
      <c r="A32" s="1314"/>
      <c r="B32" s="1229"/>
      <c r="C32" s="1410"/>
      <c r="D32" s="113"/>
      <c r="E32" s="113"/>
      <c r="F32" s="113"/>
      <c r="G32" s="113"/>
      <c r="H32" s="113"/>
      <c r="I32" s="200"/>
      <c r="J32" s="176"/>
      <c r="K32" s="180"/>
      <c r="L32" s="180"/>
      <c r="M32" s="180"/>
      <c r="N32" s="180"/>
      <c r="O32" s="181"/>
      <c r="P32" s="181"/>
      <c r="Q32" s="181"/>
      <c r="R32" s="181"/>
      <c r="S32" s="181"/>
      <c r="T32" s="181"/>
      <c r="U32" s="181"/>
      <c r="V32" s="181"/>
    </row>
    <row r="33" spans="1:22" ht="14.25" customHeight="1">
      <c r="A33" s="1314"/>
      <c r="B33" s="1229"/>
      <c r="C33" s="1410"/>
      <c r="D33" s="348"/>
      <c r="E33" s="348"/>
      <c r="F33" s="348"/>
      <c r="G33" s="348"/>
      <c r="H33" s="348"/>
      <c r="I33" s="349"/>
      <c r="J33" s="176"/>
      <c r="K33" s="180"/>
      <c r="L33" s="180"/>
      <c r="M33" s="180"/>
      <c r="N33" s="180"/>
      <c r="O33" s="181"/>
      <c r="P33" s="181"/>
      <c r="Q33" s="181"/>
      <c r="R33" s="181"/>
      <c r="S33" s="181"/>
      <c r="T33" s="181"/>
      <c r="U33" s="181"/>
      <c r="V33" s="181"/>
    </row>
    <row r="34" spans="1:22" ht="14.25" customHeight="1">
      <c r="A34" s="1314"/>
      <c r="B34" s="1229"/>
      <c r="C34" s="1410"/>
      <c r="D34" s="1251" t="s">
        <v>1289</v>
      </c>
      <c r="E34" s="1256"/>
      <c r="F34" s="1256"/>
      <c r="G34" s="1251" t="s">
        <v>67</v>
      </c>
      <c r="H34" s="1256"/>
      <c r="I34" s="1257"/>
      <c r="J34" s="176"/>
      <c r="K34" s="180"/>
      <c r="L34" s="180"/>
      <c r="M34" s="180"/>
      <c r="N34" s="180"/>
      <c r="O34" s="181"/>
      <c r="P34" s="181"/>
      <c r="Q34" s="181"/>
      <c r="R34" s="181"/>
      <c r="S34" s="181"/>
      <c r="T34" s="181"/>
      <c r="U34" s="181"/>
      <c r="V34" s="181"/>
    </row>
    <row r="35" spans="1:22" ht="14.25" customHeight="1">
      <c r="A35" s="1314"/>
      <c r="B35" s="1229"/>
      <c r="C35" s="1410"/>
      <c r="D35" s="99" t="s">
        <v>68</v>
      </c>
      <c r="E35" s="1244" t="s">
        <v>231</v>
      </c>
      <c r="F35" s="1350"/>
      <c r="G35" s="1253" t="s">
        <v>69</v>
      </c>
      <c r="H35" s="1259"/>
      <c r="I35" s="324">
        <v>77</v>
      </c>
      <c r="J35" s="176"/>
      <c r="K35" s="180"/>
      <c r="L35" s="180"/>
      <c r="M35" s="180"/>
      <c r="N35" s="180"/>
      <c r="O35" s="181"/>
      <c r="P35" s="181"/>
      <c r="Q35" s="181"/>
      <c r="R35" s="181"/>
      <c r="S35" s="181"/>
      <c r="T35" s="181"/>
      <c r="U35" s="181"/>
      <c r="V35" s="181"/>
    </row>
    <row r="36" spans="1:22" ht="14.25" customHeight="1">
      <c r="A36" s="1314"/>
      <c r="B36" s="1229"/>
      <c r="C36" s="1410"/>
      <c r="D36" s="276" t="s">
        <v>70</v>
      </c>
      <c r="E36" s="1213" t="s">
        <v>982</v>
      </c>
      <c r="F36" s="1219"/>
      <c r="G36" s="1258" t="s">
        <v>71</v>
      </c>
      <c r="H36" s="1259"/>
      <c r="I36" s="324">
        <v>55</v>
      </c>
      <c r="J36" s="176"/>
      <c r="K36" s="180"/>
      <c r="L36" s="182"/>
      <c r="M36" s="180"/>
      <c r="N36" s="180"/>
      <c r="O36" s="181"/>
      <c r="P36" s="181"/>
      <c r="Q36" s="181"/>
      <c r="R36" s="181"/>
      <c r="S36" s="181"/>
      <c r="T36" s="181"/>
      <c r="U36" s="181"/>
      <c r="V36" s="181"/>
    </row>
    <row r="37" spans="1:22" ht="14.25" customHeight="1">
      <c r="A37" s="1314"/>
      <c r="B37" s="829"/>
      <c r="C37" s="833" t="s">
        <v>1826</v>
      </c>
      <c r="D37" s="1220" t="s">
        <v>1276</v>
      </c>
      <c r="E37" s="1219"/>
      <c r="F37" s="340"/>
      <c r="G37" s="1258" t="s">
        <v>107</v>
      </c>
      <c r="H37" s="1259"/>
      <c r="I37" s="352">
        <v>53</v>
      </c>
      <c r="J37" s="176"/>
      <c r="K37" s="180"/>
      <c r="L37" s="183"/>
      <c r="M37" s="180"/>
      <c r="N37" s="180"/>
      <c r="O37" s="181"/>
      <c r="P37" s="181"/>
      <c r="Q37" s="181"/>
      <c r="R37" s="181"/>
      <c r="S37" s="181"/>
      <c r="T37" s="181"/>
      <c r="U37" s="181"/>
      <c r="V37" s="181"/>
    </row>
    <row r="38" spans="1:22" ht="14.25" customHeight="1" thickBot="1">
      <c r="A38" s="1315"/>
      <c r="B38" s="476" t="s">
        <v>1061</v>
      </c>
      <c r="C38" s="834"/>
      <c r="D38" s="1412"/>
      <c r="E38" s="1413"/>
      <c r="F38" s="518">
        <v>350</v>
      </c>
      <c r="G38" s="1380" t="s">
        <v>74</v>
      </c>
      <c r="H38" s="1411"/>
      <c r="I38" s="357">
        <v>45</v>
      </c>
      <c r="J38" s="176"/>
      <c r="K38" s="180"/>
      <c r="L38" s="180"/>
      <c r="M38" s="180"/>
      <c r="N38" s="180"/>
      <c r="O38" s="181"/>
      <c r="P38" s="181"/>
      <c r="Q38" s="181"/>
      <c r="R38" s="181"/>
      <c r="S38" s="181"/>
      <c r="T38" s="181"/>
      <c r="U38" s="181"/>
      <c r="V38" s="181"/>
    </row>
    <row r="39" spans="1:22" ht="10.25" customHeight="1" thickBot="1">
      <c r="A39" s="5"/>
      <c r="B39" s="5"/>
      <c r="C39" s="5"/>
      <c r="D39" s="28"/>
      <c r="E39" s="28"/>
      <c r="F39" s="28"/>
      <c r="G39" s="28"/>
      <c r="H39" s="28"/>
      <c r="I39" s="28"/>
      <c r="J39" s="5"/>
      <c r="K39" s="5"/>
      <c r="L39" s="5"/>
      <c r="M39" s="5"/>
      <c r="N39" s="5"/>
      <c r="O39" s="5"/>
      <c r="P39" s="5"/>
      <c r="Q39" s="5"/>
      <c r="R39" s="5"/>
      <c r="S39" s="5"/>
      <c r="T39" s="5"/>
      <c r="U39" s="5"/>
      <c r="V39" s="5"/>
    </row>
    <row r="40" spans="1:22" ht="18" customHeight="1">
      <c r="A40" s="1313" t="s">
        <v>1439</v>
      </c>
      <c r="B40" s="845" t="s">
        <v>226</v>
      </c>
      <c r="C40" s="850" t="s">
        <v>5</v>
      </c>
      <c r="D40" s="287"/>
      <c r="E40" s="287">
        <v>0</v>
      </c>
      <c r="F40" s="287" t="s">
        <v>1111</v>
      </c>
      <c r="G40" s="287" t="s">
        <v>1112</v>
      </c>
      <c r="H40" s="287" t="s">
        <v>481</v>
      </c>
      <c r="I40" s="335" t="s">
        <v>113</v>
      </c>
      <c r="J40" s="213"/>
      <c r="K40" s="188"/>
      <c r="L40" s="188"/>
      <c r="M40" s="188"/>
      <c r="N40" s="188"/>
      <c r="O40" s="188"/>
      <c r="P40" s="188"/>
      <c r="Q40" s="186"/>
      <c r="R40" s="186"/>
      <c r="S40" s="186"/>
      <c r="T40" s="186"/>
      <c r="U40" s="186"/>
      <c r="V40" s="186"/>
    </row>
    <row r="41" spans="1:22" ht="14.25" customHeight="1">
      <c r="A41" s="1314"/>
      <c r="B41" s="1229"/>
      <c r="C41" s="350" t="s">
        <v>219</v>
      </c>
      <c r="D41" s="81"/>
      <c r="E41" s="116"/>
      <c r="F41" s="119"/>
      <c r="G41" s="119"/>
      <c r="H41" s="119"/>
      <c r="I41" s="329"/>
      <c r="J41" s="213"/>
      <c r="K41" s="189"/>
      <c r="L41" s="190"/>
      <c r="M41" s="190"/>
      <c r="N41" s="190"/>
      <c r="O41" s="190"/>
      <c r="P41" s="190"/>
      <c r="Q41" s="188"/>
      <c r="R41" s="191"/>
      <c r="S41" s="191"/>
      <c r="T41" s="186"/>
      <c r="U41" s="191"/>
      <c r="V41" s="191"/>
    </row>
    <row r="42" spans="1:22" ht="14.25" customHeight="1">
      <c r="A42" s="1314"/>
      <c r="B42" s="1229"/>
      <c r="C42" s="129" t="s">
        <v>222</v>
      </c>
      <c r="D42" s="37"/>
      <c r="E42" s="80" t="s">
        <v>221</v>
      </c>
      <c r="F42" s="37">
        <f>'obsah 2'!D140</f>
        <v>3427</v>
      </c>
      <c r="G42" s="37">
        <f>'obsah 2'!E140</f>
        <v>3495</v>
      </c>
      <c r="H42" s="37">
        <f>'obsah 2'!F140</f>
        <v>3544</v>
      </c>
      <c r="I42" s="461" t="s">
        <v>221</v>
      </c>
      <c r="J42" s="176"/>
      <c r="K42" s="190"/>
      <c r="L42" s="190"/>
      <c r="M42" s="190"/>
      <c r="N42" s="190"/>
      <c r="O42" s="190"/>
      <c r="P42" s="190"/>
      <c r="Q42" s="191"/>
      <c r="R42" s="191"/>
      <c r="S42" s="191"/>
      <c r="T42" s="191"/>
      <c r="U42" s="191"/>
      <c r="V42" s="191"/>
    </row>
    <row r="43" spans="1:22" ht="14.25" customHeight="1">
      <c r="A43" s="1314"/>
      <c r="B43" s="1229"/>
      <c r="C43" s="129" t="s">
        <v>223</v>
      </c>
      <c r="D43" s="37"/>
      <c r="E43" s="80" t="s">
        <v>221</v>
      </c>
      <c r="F43" s="37">
        <f>'obsah 2'!D141</f>
        <v>4787</v>
      </c>
      <c r="G43" s="37">
        <f>'obsah 2'!E141</f>
        <v>4992</v>
      </c>
      <c r="H43" s="37">
        <f>'obsah 2'!F141</f>
        <v>5138</v>
      </c>
      <c r="I43" s="461" t="s">
        <v>221</v>
      </c>
      <c r="J43" s="176"/>
      <c r="K43" s="190"/>
      <c r="L43" s="190"/>
      <c r="M43" s="190"/>
      <c r="N43" s="190"/>
      <c r="O43" s="190"/>
      <c r="P43" s="190"/>
      <c r="Q43" s="190"/>
      <c r="R43" s="191"/>
      <c r="S43" s="191"/>
      <c r="T43" s="186"/>
      <c r="U43" s="191"/>
      <c r="V43" s="191"/>
    </row>
    <row r="44" spans="1:22" ht="14.25" customHeight="1">
      <c r="A44" s="1314"/>
      <c r="B44" s="1229"/>
      <c r="C44" s="129" t="s">
        <v>224</v>
      </c>
      <c r="D44" s="37"/>
      <c r="E44" s="80" t="s">
        <v>221</v>
      </c>
      <c r="F44" s="37">
        <f>'obsah 2'!D142</f>
        <v>5684</v>
      </c>
      <c r="G44" s="37">
        <f>'obsah 2'!E142</f>
        <v>6141</v>
      </c>
      <c r="H44" s="37">
        <f>'obsah 2'!F142</f>
        <v>6466</v>
      </c>
      <c r="I44" s="461" t="s">
        <v>221</v>
      </c>
      <c r="J44" s="176"/>
      <c r="K44" s="180"/>
      <c r="L44" s="180"/>
      <c r="M44" s="180"/>
      <c r="N44" s="180"/>
      <c r="O44" s="181"/>
      <c r="P44" s="181"/>
      <c r="Q44" s="181"/>
      <c r="R44" s="181"/>
      <c r="S44" s="181"/>
      <c r="T44" s="181"/>
      <c r="U44" s="181"/>
      <c r="V44" s="181"/>
    </row>
    <row r="45" spans="1:22" ht="14.25" customHeight="1">
      <c r="A45" s="1314"/>
      <c r="B45" s="1229"/>
      <c r="C45" s="399" t="s">
        <v>1386</v>
      </c>
      <c r="D45" s="1414" t="s">
        <v>1118</v>
      </c>
      <c r="E45" s="1414"/>
      <c r="F45" s="343" t="s">
        <v>1968</v>
      </c>
      <c r="G45" s="113"/>
      <c r="H45" s="113"/>
      <c r="I45" s="391"/>
      <c r="J45" s="176"/>
      <c r="K45" s="180"/>
      <c r="L45" s="180"/>
      <c r="M45" s="180"/>
      <c r="N45" s="180"/>
      <c r="O45" s="181"/>
      <c r="P45" s="181"/>
      <c r="Q45" s="181"/>
      <c r="R45" s="181"/>
      <c r="S45" s="181"/>
      <c r="T45" s="181"/>
      <c r="U45" s="181"/>
      <c r="V45" s="181"/>
    </row>
    <row r="46" spans="1:22" ht="14.25" customHeight="1">
      <c r="A46" s="1314"/>
      <c r="B46" s="1229"/>
      <c r="C46" s="1410" t="s">
        <v>1628</v>
      </c>
      <c r="D46" s="113">
        <v>1950</v>
      </c>
      <c r="E46" s="113">
        <f>D46+97</f>
        <v>2047</v>
      </c>
      <c r="F46" s="113">
        <f>D46+130</f>
        <v>2080</v>
      </c>
      <c r="G46" s="113">
        <f>D46+243</f>
        <v>2193</v>
      </c>
      <c r="H46" s="113">
        <f>D46+243</f>
        <v>2193</v>
      </c>
      <c r="I46" s="200">
        <f>D46+405</f>
        <v>2355</v>
      </c>
      <c r="J46" s="176"/>
      <c r="K46" s="180"/>
      <c r="L46" s="180"/>
      <c r="M46" s="180"/>
      <c r="N46" s="180"/>
      <c r="O46" s="181"/>
      <c r="P46" s="181"/>
      <c r="Q46" s="181"/>
      <c r="R46" s="181"/>
      <c r="S46" s="181"/>
      <c r="T46" s="181"/>
      <c r="U46" s="181"/>
      <c r="V46" s="181"/>
    </row>
    <row r="47" spans="1:22" ht="14.25" customHeight="1">
      <c r="A47" s="1314"/>
      <c r="B47" s="1229"/>
      <c r="C47" s="1410"/>
      <c r="D47" s="348"/>
      <c r="E47" s="348"/>
      <c r="F47" s="348"/>
      <c r="G47" s="348"/>
      <c r="H47" s="348"/>
      <c r="I47" s="349"/>
      <c r="J47" s="176"/>
      <c r="K47" s="180"/>
      <c r="L47" s="180"/>
      <c r="M47" s="180"/>
      <c r="N47" s="180"/>
      <c r="O47" s="181"/>
      <c r="P47" s="181"/>
      <c r="Q47" s="181"/>
      <c r="R47" s="181"/>
      <c r="S47" s="181"/>
      <c r="T47" s="181"/>
      <c r="U47" s="181"/>
      <c r="V47" s="181"/>
    </row>
    <row r="48" spans="1:22" ht="14.25" customHeight="1">
      <c r="A48" s="1314"/>
      <c r="B48" s="1229"/>
      <c r="C48" s="1410"/>
      <c r="D48" s="1251" t="s">
        <v>1289</v>
      </c>
      <c r="E48" s="1256"/>
      <c r="F48" s="1256"/>
      <c r="G48" s="1251" t="s">
        <v>67</v>
      </c>
      <c r="H48" s="1256"/>
      <c r="I48" s="1257"/>
      <c r="J48" s="176"/>
      <c r="K48" s="180"/>
      <c r="L48" s="180"/>
      <c r="M48" s="180"/>
      <c r="N48" s="180"/>
      <c r="O48" s="181"/>
      <c r="P48" s="181"/>
      <c r="Q48" s="181"/>
      <c r="R48" s="181"/>
      <c r="S48" s="181"/>
      <c r="T48" s="181"/>
      <c r="U48" s="181"/>
      <c r="V48" s="181"/>
    </row>
    <row r="49" spans="1:9" ht="14.25" customHeight="1">
      <c r="A49" s="1314"/>
      <c r="B49" s="1229"/>
      <c r="C49" s="1410"/>
      <c r="D49" s="42" t="s">
        <v>68</v>
      </c>
      <c r="E49" s="1248" t="s">
        <v>232</v>
      </c>
      <c r="F49" s="1259"/>
      <c r="G49" s="1253" t="s">
        <v>69</v>
      </c>
      <c r="H49" s="1259"/>
      <c r="I49" s="324">
        <v>77</v>
      </c>
    </row>
    <row r="50" spans="1:9" ht="14.25" customHeight="1">
      <c r="A50" s="1314"/>
      <c r="B50" s="1229"/>
      <c r="C50" s="1410"/>
      <c r="D50" s="42" t="s">
        <v>70</v>
      </c>
      <c r="E50" s="1248" t="s">
        <v>982</v>
      </c>
      <c r="F50" s="1259"/>
      <c r="G50" s="1246" t="s">
        <v>71</v>
      </c>
      <c r="H50" s="1350"/>
      <c r="I50" s="352">
        <v>55</v>
      </c>
    </row>
    <row r="51" spans="1:9" ht="14.25" customHeight="1">
      <c r="A51" s="1314"/>
      <c r="B51" s="829"/>
      <c r="C51" s="1410"/>
      <c r="D51" s="42" t="s">
        <v>77</v>
      </c>
      <c r="E51" s="42"/>
      <c r="F51" s="128" t="s">
        <v>1052</v>
      </c>
      <c r="G51" s="1221" t="s">
        <v>107</v>
      </c>
      <c r="H51" s="1219"/>
      <c r="I51" s="353">
        <v>53</v>
      </c>
    </row>
    <row r="52" spans="1:9" ht="14.25" customHeight="1" thickBot="1">
      <c r="A52" s="1315"/>
      <c r="B52" s="428" t="s">
        <v>1061</v>
      </c>
      <c r="C52" s="834" t="s">
        <v>1826</v>
      </c>
      <c r="D52" s="1260" t="s">
        <v>1276</v>
      </c>
      <c r="E52" s="1290"/>
      <c r="F52" s="531"/>
      <c r="G52" s="1277" t="s">
        <v>74</v>
      </c>
      <c r="H52" s="1290"/>
      <c r="I52" s="357">
        <v>47</v>
      </c>
    </row>
    <row r="53" spans="1:9" ht="13.5" customHeight="1">
      <c r="A53" s="116"/>
      <c r="B53" s="1022" t="s">
        <v>2042</v>
      </c>
      <c r="C53" s="116"/>
      <c r="D53" s="116"/>
      <c r="E53" s="116"/>
      <c r="F53" s="116"/>
      <c r="G53" s="116"/>
      <c r="H53" s="116"/>
      <c r="I53" s="523"/>
    </row>
    <row r="54" spans="1:9" ht="18" customHeight="1"/>
  </sheetData>
  <mergeCells count="55">
    <mergeCell ref="G26:H26"/>
    <mergeCell ref="G25:H25"/>
    <mergeCell ref="G23:I23"/>
    <mergeCell ref="G24:H24"/>
    <mergeCell ref="G14:H14"/>
    <mergeCell ref="C22:C26"/>
    <mergeCell ref="C8:C12"/>
    <mergeCell ref="D23:F23"/>
    <mergeCell ref="E24:F24"/>
    <mergeCell ref="E25:F25"/>
    <mergeCell ref="D21:E21"/>
    <mergeCell ref="D10:F10"/>
    <mergeCell ref="B17:B25"/>
    <mergeCell ref="G35:H35"/>
    <mergeCell ref="A1:A14"/>
    <mergeCell ref="G27:H27"/>
    <mergeCell ref="A16:A27"/>
    <mergeCell ref="G22:I22"/>
    <mergeCell ref="G10:I10"/>
    <mergeCell ref="G11:H11"/>
    <mergeCell ref="E11:F11"/>
    <mergeCell ref="D14:E14"/>
    <mergeCell ref="D13:E13"/>
    <mergeCell ref="E12:F12"/>
    <mergeCell ref="G13:H13"/>
    <mergeCell ref="G12:H12"/>
    <mergeCell ref="B2:B12"/>
    <mergeCell ref="D7:E7"/>
    <mergeCell ref="G52:H52"/>
    <mergeCell ref="A40:A52"/>
    <mergeCell ref="D52:E52"/>
    <mergeCell ref="G37:H37"/>
    <mergeCell ref="D38:E38"/>
    <mergeCell ref="D48:F48"/>
    <mergeCell ref="G48:I48"/>
    <mergeCell ref="B41:B50"/>
    <mergeCell ref="C46:C51"/>
    <mergeCell ref="E49:F49"/>
    <mergeCell ref="G49:H49"/>
    <mergeCell ref="E50:F50"/>
    <mergeCell ref="G50:H50"/>
    <mergeCell ref="G51:H51"/>
    <mergeCell ref="D45:E45"/>
    <mergeCell ref="C31:C36"/>
    <mergeCell ref="D27:E27"/>
    <mergeCell ref="G38:H38"/>
    <mergeCell ref="A29:A38"/>
    <mergeCell ref="B30:B36"/>
    <mergeCell ref="E36:F36"/>
    <mergeCell ref="G36:H36"/>
    <mergeCell ref="D30:I30"/>
    <mergeCell ref="D34:F34"/>
    <mergeCell ref="G34:I34"/>
    <mergeCell ref="E35:F35"/>
    <mergeCell ref="D37:E37"/>
  </mergeCells>
  <hyperlinks>
    <hyperlink ref="B14" r:id="rId1" xr:uid="{00000000-0004-0000-1000-000000000000}"/>
    <hyperlink ref="B27" r:id="rId2" xr:uid="{00000000-0004-0000-1000-000001000000}"/>
    <hyperlink ref="B38" r:id="rId3" xr:uid="{00000000-0004-0000-1000-000002000000}"/>
    <hyperlink ref="B52" r:id="rId4" xr:uid="{00000000-0004-0000-1000-000003000000}"/>
  </hyperlinks>
  <pageMargins left="0.39370078740157483" right="7.874015748031496E-2" top="0.74803149606299213" bottom="0.74803149606299213" header="0" footer="0"/>
  <pageSetup paperSize="9" scale="81" orientation="portrait" r:id="rId5"/>
  <headerFooter>
    <oddHeader>&amp;C&amp;11Studio Plus</oddHeader>
    <oddFooter>&amp;C&amp;11&amp;A</oddFooter>
  </headerFooter>
  <drawing r:id="rId6"/>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List19">
    <pageSetUpPr fitToPage="1"/>
  </sheetPr>
  <dimension ref="A1:Z60"/>
  <sheetViews>
    <sheetView zoomScale="90" zoomScaleNormal="90" zoomScaleSheetLayoutView="90" workbookViewId="0">
      <selection activeCell="B52" sqref="B52"/>
    </sheetView>
  </sheetViews>
  <sheetFormatPr baseColWidth="10" defaultColWidth="14.3984375" defaultRowHeight="15" customHeight="1"/>
  <cols>
    <col min="1" max="1" width="2.3984375" customWidth="1"/>
    <col min="2" max="2" width="19.19921875" customWidth="1"/>
    <col min="3" max="3" width="50.796875" customWidth="1"/>
    <col min="4" max="9" width="9.796875" customWidth="1"/>
    <col min="10" max="10" width="3" style="175" customWidth="1"/>
    <col min="11" max="11" width="9.59765625" style="175" bestFit="1" customWidth="1"/>
    <col min="12" max="17" width="5.3984375" style="175" bestFit="1" customWidth="1"/>
    <col min="18" max="18" width="6.59765625" style="175" bestFit="1" customWidth="1"/>
    <col min="19" max="19" width="3.19921875" style="175" bestFit="1" customWidth="1"/>
    <col min="20" max="20" width="2.19921875" style="175" bestFit="1" customWidth="1"/>
    <col min="21" max="21" width="3.19921875" style="175" bestFit="1" customWidth="1"/>
    <col min="22" max="22" width="6.59765625" style="175" bestFit="1" customWidth="1"/>
    <col min="23" max="23" width="13.796875" style="175" bestFit="1" customWidth="1"/>
    <col min="24" max="26" width="8.796875" style="175" customWidth="1"/>
  </cols>
  <sheetData>
    <row r="1" spans="1:22" ht="18" customHeight="1">
      <c r="A1" s="1313" t="s">
        <v>1439</v>
      </c>
      <c r="B1" s="845" t="s">
        <v>233</v>
      </c>
      <c r="C1" s="850" t="s">
        <v>5</v>
      </c>
      <c r="D1" s="287"/>
      <c r="E1" s="287"/>
      <c r="F1" s="287"/>
      <c r="G1" s="287"/>
      <c r="H1" s="287"/>
      <c r="I1" s="295" t="s">
        <v>1119</v>
      </c>
      <c r="J1" s="6"/>
      <c r="K1" s="6"/>
      <c r="L1" s="6"/>
      <c r="M1" s="6"/>
      <c r="N1" s="6"/>
      <c r="O1" s="6"/>
      <c r="P1" s="6"/>
      <c r="Q1" s="6"/>
      <c r="R1" s="6"/>
      <c r="S1" s="6"/>
      <c r="T1" s="6"/>
      <c r="U1" s="6"/>
      <c r="V1" s="6"/>
    </row>
    <row r="2" spans="1:22" ht="14.25" customHeight="1">
      <c r="A2" s="1314"/>
      <c r="B2" s="1255"/>
      <c r="C2" s="399" t="s">
        <v>1386</v>
      </c>
      <c r="D2" s="1235"/>
      <c r="E2" s="1236"/>
      <c r="F2" s="1236"/>
      <c r="G2" s="1236"/>
      <c r="H2" s="1236"/>
      <c r="I2" s="1237"/>
      <c r="J2" s="6"/>
      <c r="K2" s="186"/>
      <c r="L2" s="186"/>
      <c r="M2" s="186"/>
      <c r="N2" s="186"/>
      <c r="O2" s="186"/>
      <c r="P2" s="186"/>
      <c r="Q2" s="186"/>
      <c r="R2" s="186"/>
      <c r="S2" s="186"/>
      <c r="T2" s="186"/>
      <c r="U2" s="186"/>
      <c r="V2" s="186"/>
    </row>
    <row r="3" spans="1:22" ht="18" customHeight="1">
      <c r="A3" s="1314"/>
      <c r="B3" s="1255"/>
      <c r="C3" s="1419" t="s">
        <v>1629</v>
      </c>
      <c r="D3" s="37"/>
      <c r="E3" s="37"/>
      <c r="F3" s="37"/>
      <c r="G3" s="37"/>
      <c r="H3" s="37"/>
      <c r="I3" s="112">
        <f>'obsah 2'!D144</f>
        <v>3427</v>
      </c>
      <c r="J3" s="6"/>
      <c r="K3" s="188"/>
      <c r="L3" s="188"/>
      <c r="M3" s="188"/>
      <c r="N3" s="188"/>
      <c r="O3" s="188"/>
      <c r="P3" s="188"/>
      <c r="Q3" s="186"/>
      <c r="R3" s="186"/>
      <c r="S3" s="186"/>
      <c r="T3" s="186"/>
      <c r="U3" s="186"/>
      <c r="V3" s="186"/>
    </row>
    <row r="4" spans="1:22" ht="14.25" customHeight="1">
      <c r="A4" s="1314"/>
      <c r="B4" s="1255"/>
      <c r="C4" s="1419"/>
      <c r="D4" s="113"/>
      <c r="E4" s="113"/>
      <c r="F4" s="113"/>
      <c r="G4" s="113"/>
      <c r="H4" s="113"/>
      <c r="I4" s="235">
        <v>2947</v>
      </c>
      <c r="J4" s="6"/>
      <c r="K4" s="189"/>
      <c r="L4" s="190"/>
      <c r="M4" s="190"/>
      <c r="N4" s="190"/>
      <c r="O4" s="190"/>
      <c r="P4" s="190"/>
      <c r="Q4" s="186"/>
      <c r="R4" s="191"/>
      <c r="S4" s="191"/>
      <c r="T4" s="186"/>
      <c r="U4" s="191"/>
      <c r="V4" s="191"/>
    </row>
    <row r="5" spans="1:22" ht="14.25" customHeight="1">
      <c r="A5" s="1314"/>
      <c r="B5" s="1255"/>
      <c r="C5" s="1419"/>
      <c r="D5" s="348"/>
      <c r="E5" s="348"/>
      <c r="F5" s="348"/>
      <c r="G5" s="348"/>
      <c r="H5" s="348"/>
      <c r="I5" s="314"/>
      <c r="J5" s="6"/>
      <c r="K5" s="190"/>
      <c r="L5" s="190"/>
      <c r="M5" s="190"/>
      <c r="N5" s="190"/>
      <c r="O5" s="190"/>
      <c r="P5" s="190"/>
      <c r="Q5" s="190"/>
      <c r="R5" s="191"/>
      <c r="S5" s="191"/>
      <c r="T5" s="191"/>
      <c r="U5" s="191"/>
      <c r="V5" s="191"/>
    </row>
    <row r="6" spans="1:22" ht="14.25" customHeight="1">
      <c r="A6" s="1314"/>
      <c r="B6" s="1255"/>
      <c r="C6" s="1419"/>
      <c r="D6" s="1251" t="s">
        <v>1289</v>
      </c>
      <c r="E6" s="1256"/>
      <c r="F6" s="1256"/>
      <c r="G6" s="1251" t="s">
        <v>67</v>
      </c>
      <c r="H6" s="1256"/>
      <c r="I6" s="1257"/>
      <c r="J6" s="6"/>
      <c r="K6" s="190"/>
      <c r="L6" s="190"/>
      <c r="M6" s="190"/>
      <c r="N6" s="190"/>
      <c r="O6" s="190"/>
      <c r="P6" s="190"/>
      <c r="Q6" s="190"/>
      <c r="R6" s="191"/>
      <c r="S6" s="191"/>
      <c r="T6" s="186"/>
      <c r="U6" s="191"/>
      <c r="V6" s="191"/>
    </row>
    <row r="7" spans="1:22" ht="14.25" customHeight="1">
      <c r="A7" s="1314"/>
      <c r="B7" s="1255"/>
      <c r="C7" s="1419"/>
      <c r="D7" s="42" t="s">
        <v>68</v>
      </c>
      <c r="E7" s="1248" t="s">
        <v>234</v>
      </c>
      <c r="F7" s="1259"/>
      <c r="G7" s="1253" t="s">
        <v>69</v>
      </c>
      <c r="H7" s="1259"/>
      <c r="I7" s="114">
        <v>78</v>
      </c>
      <c r="J7" s="6"/>
      <c r="K7" s="6"/>
      <c r="L7" s="6"/>
      <c r="M7" s="6"/>
      <c r="N7" s="6"/>
      <c r="O7" s="6"/>
      <c r="P7" s="6"/>
      <c r="Q7" s="6"/>
      <c r="R7" s="6"/>
      <c r="S7" s="6"/>
      <c r="T7" s="6"/>
      <c r="U7" s="6"/>
      <c r="V7" s="6"/>
    </row>
    <row r="8" spans="1:22" ht="14.25" customHeight="1">
      <c r="A8" s="1314"/>
      <c r="B8" s="1255"/>
      <c r="C8" s="1419"/>
      <c r="D8" s="99" t="s">
        <v>70</v>
      </c>
      <c r="E8" s="1244" t="s">
        <v>982</v>
      </c>
      <c r="F8" s="1350"/>
      <c r="G8" s="1246" t="s">
        <v>71</v>
      </c>
      <c r="H8" s="1350"/>
      <c r="I8" s="137">
        <v>55</v>
      </c>
      <c r="J8" s="6"/>
      <c r="K8" s="6"/>
      <c r="L8" s="6"/>
      <c r="M8" s="6"/>
      <c r="N8" s="6"/>
      <c r="O8" s="6"/>
      <c r="P8" s="6"/>
      <c r="Q8" s="6"/>
      <c r="R8" s="6"/>
      <c r="S8" s="6"/>
      <c r="T8" s="6"/>
      <c r="U8" s="6"/>
      <c r="V8" s="6"/>
    </row>
    <row r="9" spans="1:22" ht="14.25" customHeight="1">
      <c r="A9" s="1314"/>
      <c r="B9" s="134"/>
      <c r="C9" s="833" t="s">
        <v>1631</v>
      </c>
      <c r="D9" s="1398" t="s">
        <v>1276</v>
      </c>
      <c r="E9" s="1398"/>
      <c r="F9" s="340"/>
      <c r="G9" s="1221" t="s">
        <v>107</v>
      </c>
      <c r="H9" s="1219"/>
      <c r="I9" s="127">
        <v>53</v>
      </c>
      <c r="J9" s="6"/>
      <c r="K9" s="6"/>
      <c r="L9" s="6"/>
      <c r="M9" s="6"/>
      <c r="N9" s="6"/>
      <c r="O9" s="6"/>
      <c r="P9" s="6"/>
      <c r="Q9" s="6"/>
      <c r="R9" s="6"/>
      <c r="S9" s="6"/>
      <c r="T9" s="6"/>
      <c r="U9" s="6"/>
      <c r="V9" s="6"/>
    </row>
    <row r="10" spans="1:22" ht="14.25" customHeight="1">
      <c r="A10" s="1314"/>
      <c r="B10" s="829"/>
      <c r="C10" s="500"/>
      <c r="D10" s="1385"/>
      <c r="E10" s="1215"/>
      <c r="F10" s="509">
        <v>350</v>
      </c>
      <c r="G10" s="1221" t="s">
        <v>74</v>
      </c>
      <c r="H10" s="1219"/>
      <c r="I10" s="127">
        <v>46</v>
      </c>
      <c r="J10" s="6"/>
      <c r="K10" s="6"/>
      <c r="L10" s="6"/>
      <c r="M10" s="6"/>
      <c r="N10" s="6"/>
      <c r="O10" s="6"/>
      <c r="P10" s="6"/>
      <c r="Q10" s="6"/>
      <c r="R10" s="6"/>
      <c r="S10" s="6"/>
      <c r="T10" s="6"/>
      <c r="U10" s="6"/>
      <c r="V10" s="6"/>
    </row>
    <row r="11" spans="1:22" ht="14.25" customHeight="1" thickBot="1">
      <c r="A11" s="1315"/>
      <c r="B11" s="476" t="s">
        <v>1061</v>
      </c>
      <c r="C11" s="375"/>
      <c r="D11" s="485"/>
      <c r="E11" s="291"/>
      <c r="F11" s="518"/>
      <c r="G11" s="1367"/>
      <c r="H11" s="1227"/>
      <c r="I11" s="499"/>
      <c r="J11" s="6"/>
      <c r="K11" s="6"/>
      <c r="L11" s="6"/>
      <c r="M11" s="6"/>
      <c r="N11" s="6"/>
      <c r="O11" s="6"/>
      <c r="P11" s="6"/>
      <c r="Q11" s="6"/>
      <c r="R11" s="6"/>
      <c r="S11" s="6"/>
      <c r="T11" s="6"/>
      <c r="U11" s="6"/>
      <c r="V11" s="6"/>
    </row>
    <row r="12" spans="1:22" ht="10.25" customHeight="1" thickBot="1">
      <c r="A12" s="5"/>
      <c r="B12" s="5"/>
      <c r="C12" s="5"/>
      <c r="D12" s="28"/>
      <c r="E12" s="28"/>
      <c r="F12" s="28"/>
      <c r="G12" s="28"/>
      <c r="H12" s="28"/>
      <c r="I12" s="28"/>
      <c r="J12" s="5"/>
      <c r="K12" s="5"/>
      <c r="L12" s="5"/>
      <c r="M12" s="5"/>
      <c r="N12" s="5"/>
      <c r="O12" s="5"/>
      <c r="P12" s="5"/>
      <c r="Q12" s="5"/>
      <c r="R12" s="5"/>
      <c r="S12" s="5"/>
      <c r="T12" s="5"/>
      <c r="U12" s="5"/>
      <c r="V12" s="5"/>
    </row>
    <row r="13" spans="1:22" ht="18" customHeight="1">
      <c r="A13" s="1313" t="s">
        <v>1439</v>
      </c>
      <c r="B13" s="845" t="s">
        <v>235</v>
      </c>
      <c r="C13" s="850" t="s">
        <v>5</v>
      </c>
      <c r="D13" s="287"/>
      <c r="E13" s="287">
        <v>0</v>
      </c>
      <c r="F13" s="287" t="s">
        <v>1111</v>
      </c>
      <c r="G13" s="287" t="s">
        <v>1112</v>
      </c>
      <c r="H13" s="287" t="s">
        <v>481</v>
      </c>
      <c r="I13" s="335" t="s">
        <v>113</v>
      </c>
      <c r="J13" s="6"/>
      <c r="K13" s="6"/>
      <c r="L13" s="6"/>
      <c r="M13" s="6"/>
      <c r="N13" s="6"/>
      <c r="O13" s="6"/>
      <c r="P13" s="6"/>
      <c r="Q13" s="6"/>
      <c r="R13" s="6"/>
      <c r="S13" s="6"/>
      <c r="T13" s="6"/>
      <c r="U13" s="6"/>
      <c r="V13" s="6"/>
    </row>
    <row r="14" spans="1:22" ht="14.25" customHeight="1">
      <c r="A14" s="1314"/>
      <c r="B14" s="1255"/>
      <c r="C14" s="388" t="s">
        <v>219</v>
      </c>
      <c r="D14" s="81"/>
      <c r="E14" s="657"/>
      <c r="F14" s="119"/>
      <c r="G14" s="119"/>
      <c r="H14" s="119"/>
      <c r="I14" s="329"/>
      <c r="J14" s="6"/>
      <c r="K14" s="6"/>
      <c r="L14" s="6"/>
      <c r="M14" s="6"/>
      <c r="N14" s="6"/>
      <c r="O14" s="6"/>
      <c r="P14" s="6"/>
      <c r="Q14" s="6"/>
      <c r="R14" s="6"/>
      <c r="S14" s="6"/>
      <c r="T14" s="6"/>
      <c r="U14" s="6"/>
      <c r="V14" s="6"/>
    </row>
    <row r="15" spans="1:22" ht="18" customHeight="1">
      <c r="A15" s="1314"/>
      <c r="B15" s="1255"/>
      <c r="C15" s="129" t="s">
        <v>222</v>
      </c>
      <c r="D15" s="142"/>
      <c r="E15" s="1082" t="s">
        <v>221</v>
      </c>
      <c r="F15" s="73">
        <f>'obsah 2'!D145</f>
        <v>3651</v>
      </c>
      <c r="G15" s="73">
        <f>'obsah 2'!E145</f>
        <v>3720</v>
      </c>
      <c r="H15" s="73">
        <f>'obsah 2'!F145</f>
        <v>3768</v>
      </c>
      <c r="I15" s="1083" t="s">
        <v>221</v>
      </c>
      <c r="J15" s="6"/>
      <c r="K15" s="6"/>
      <c r="L15" s="6"/>
      <c r="M15" s="6"/>
      <c r="N15" s="6"/>
      <c r="O15" s="6"/>
      <c r="P15" s="6"/>
      <c r="Q15" s="6"/>
      <c r="R15" s="6"/>
      <c r="S15" s="6"/>
      <c r="T15" s="6"/>
      <c r="U15" s="6"/>
      <c r="V15" s="6"/>
    </row>
    <row r="16" spans="1:22" ht="18" customHeight="1">
      <c r="A16" s="1314"/>
      <c r="B16" s="1255"/>
      <c r="C16" s="129" t="s">
        <v>223</v>
      </c>
      <c r="D16" s="142"/>
      <c r="E16" s="1082" t="s">
        <v>221</v>
      </c>
      <c r="F16" s="73">
        <f>'obsah 2'!D146</f>
        <v>5011</v>
      </c>
      <c r="G16" s="73">
        <f>'obsah 2'!E146</f>
        <v>5217</v>
      </c>
      <c r="H16" s="73">
        <f>'obsah 2'!F146</f>
        <v>5363</v>
      </c>
      <c r="I16" s="1083" t="s">
        <v>221</v>
      </c>
      <c r="J16" s="6"/>
      <c r="K16" s="6"/>
      <c r="L16" s="6"/>
      <c r="M16" s="6"/>
      <c r="N16" s="6"/>
      <c r="O16" s="6"/>
      <c r="P16" s="6"/>
      <c r="Q16" s="6"/>
      <c r="R16" s="6"/>
      <c r="S16" s="6"/>
      <c r="T16" s="6"/>
      <c r="U16" s="6"/>
      <c r="V16" s="6"/>
    </row>
    <row r="17" spans="1:22" ht="18" customHeight="1">
      <c r="A17" s="1314"/>
      <c r="B17" s="1255"/>
      <c r="C17" s="129" t="s">
        <v>224</v>
      </c>
      <c r="D17" s="142"/>
      <c r="E17" s="1082" t="s">
        <v>221</v>
      </c>
      <c r="F17" s="73">
        <f>'obsah 2'!D147</f>
        <v>5909</v>
      </c>
      <c r="G17" s="73">
        <f>'obsah 2'!E147</f>
        <v>6365</v>
      </c>
      <c r="H17" s="73">
        <f>'obsah 2'!F147</f>
        <v>6691</v>
      </c>
      <c r="I17" s="1083" t="s">
        <v>221</v>
      </c>
      <c r="J17" s="6"/>
      <c r="K17" s="6"/>
      <c r="L17" s="6"/>
      <c r="M17" s="6"/>
      <c r="N17" s="6"/>
      <c r="O17" s="6"/>
      <c r="P17" s="6"/>
      <c r="Q17" s="6"/>
      <c r="R17" s="6"/>
      <c r="S17" s="6"/>
      <c r="T17" s="6"/>
      <c r="U17" s="6"/>
      <c r="V17" s="6"/>
    </row>
    <row r="18" spans="1:22" ht="14.25" customHeight="1">
      <c r="A18" s="1314"/>
      <c r="B18" s="1255"/>
      <c r="C18" s="399" t="s">
        <v>1386</v>
      </c>
      <c r="D18" s="1414" t="s">
        <v>1118</v>
      </c>
      <c r="E18" s="1414"/>
      <c r="F18" s="343" t="s">
        <v>1968</v>
      </c>
      <c r="G18" s="113"/>
      <c r="H18" s="113"/>
      <c r="I18" s="614"/>
      <c r="J18" s="6"/>
      <c r="K18" s="6"/>
      <c r="L18" s="6"/>
      <c r="M18" s="6"/>
      <c r="N18" s="6"/>
      <c r="O18" s="6"/>
      <c r="P18" s="6"/>
      <c r="Q18" s="6"/>
      <c r="R18" s="6"/>
      <c r="S18" s="6"/>
      <c r="T18" s="6"/>
      <c r="U18" s="6"/>
      <c r="V18" s="6"/>
    </row>
    <row r="19" spans="1:22" ht="14.25" customHeight="1">
      <c r="A19" s="1314"/>
      <c r="B19" s="1255"/>
      <c r="C19" s="1419" t="s">
        <v>1773</v>
      </c>
      <c r="D19" s="113"/>
      <c r="E19" s="113"/>
      <c r="F19" s="113"/>
      <c r="G19" s="113"/>
      <c r="H19" s="113"/>
      <c r="I19" s="235"/>
      <c r="J19" s="6"/>
      <c r="K19" s="6"/>
      <c r="L19" s="6"/>
      <c r="M19" s="6"/>
      <c r="N19" s="6"/>
      <c r="O19" s="6"/>
      <c r="P19" s="6"/>
      <c r="Q19" s="6"/>
      <c r="R19" s="6"/>
      <c r="S19" s="6"/>
      <c r="T19" s="6"/>
      <c r="U19" s="6"/>
      <c r="V19" s="6"/>
    </row>
    <row r="20" spans="1:22" ht="14.25" customHeight="1">
      <c r="A20" s="1314"/>
      <c r="B20" s="1255"/>
      <c r="C20" s="1419"/>
      <c r="D20" s="348"/>
      <c r="E20" s="348"/>
      <c r="F20" s="116"/>
      <c r="G20" s="116"/>
      <c r="H20" s="116"/>
      <c r="I20" s="314"/>
      <c r="J20" s="6"/>
      <c r="K20" s="186"/>
      <c r="L20" s="186"/>
      <c r="M20" s="186"/>
      <c r="N20" s="186"/>
      <c r="O20" s="186"/>
      <c r="P20" s="186"/>
      <c r="Q20" s="186"/>
      <c r="R20" s="186"/>
      <c r="S20" s="186"/>
      <c r="T20" s="186"/>
      <c r="U20" s="186"/>
      <c r="V20" s="186"/>
    </row>
    <row r="21" spans="1:22" ht="14.25" customHeight="1">
      <c r="A21" s="1314"/>
      <c r="B21" s="1255"/>
      <c r="C21" s="1419"/>
      <c r="D21" s="1251" t="s">
        <v>1289</v>
      </c>
      <c r="E21" s="1256"/>
      <c r="F21" s="1256"/>
      <c r="G21" s="1225" t="s">
        <v>67</v>
      </c>
      <c r="H21" s="1215"/>
      <c r="I21" s="1228"/>
      <c r="J21" s="6"/>
      <c r="K21" s="187"/>
      <c r="L21" s="188"/>
      <c r="M21" s="188"/>
      <c r="N21" s="188"/>
      <c r="O21" s="188"/>
      <c r="P21" s="188"/>
      <c r="Q21" s="186"/>
      <c r="R21" s="186"/>
      <c r="S21" s="186"/>
      <c r="T21" s="186"/>
      <c r="U21" s="186"/>
      <c r="V21" s="186"/>
    </row>
    <row r="22" spans="1:22" ht="14.25" customHeight="1">
      <c r="A22" s="1314"/>
      <c r="B22" s="1255"/>
      <c r="C22" s="1419"/>
      <c r="D22" s="99" t="s">
        <v>68</v>
      </c>
      <c r="E22" s="1244" t="s">
        <v>236</v>
      </c>
      <c r="F22" s="1280"/>
      <c r="G22" s="1221" t="s">
        <v>69</v>
      </c>
      <c r="H22" s="1219"/>
      <c r="I22" s="127">
        <v>78</v>
      </c>
      <c r="J22" s="6"/>
      <c r="K22" s="188"/>
      <c r="L22" s="188"/>
      <c r="M22" s="188"/>
      <c r="N22" s="188"/>
      <c r="O22" s="188"/>
      <c r="P22" s="188"/>
      <c r="Q22" s="186"/>
      <c r="R22" s="186"/>
      <c r="S22" s="186"/>
      <c r="T22" s="186"/>
      <c r="U22" s="186"/>
      <c r="V22" s="186"/>
    </row>
    <row r="23" spans="1:22" ht="14.25" customHeight="1">
      <c r="A23" s="1314"/>
      <c r="B23" s="1255"/>
      <c r="C23" s="1419"/>
      <c r="D23" s="276" t="s">
        <v>70</v>
      </c>
      <c r="E23" s="1213" t="s">
        <v>982</v>
      </c>
      <c r="F23" s="1421"/>
      <c r="G23" s="1221" t="s">
        <v>71</v>
      </c>
      <c r="H23" s="1219"/>
      <c r="I23" s="127">
        <v>55</v>
      </c>
      <c r="J23" s="6"/>
      <c r="K23" s="188"/>
      <c r="L23" s="188"/>
      <c r="M23" s="188"/>
      <c r="N23" s="188"/>
      <c r="O23" s="188"/>
      <c r="P23" s="188"/>
      <c r="Q23" s="188"/>
      <c r="R23" s="186"/>
      <c r="S23" s="186"/>
      <c r="T23" s="186"/>
      <c r="U23" s="186"/>
      <c r="V23" s="186"/>
    </row>
    <row r="24" spans="1:22" ht="14.25" customHeight="1">
      <c r="A24" s="1314"/>
      <c r="B24" s="134"/>
      <c r="C24" s="1419"/>
      <c r="D24" s="1221" t="s">
        <v>1296</v>
      </c>
      <c r="E24" s="1219"/>
      <c r="F24" s="1017" t="s">
        <v>1052</v>
      </c>
      <c r="G24" s="1221" t="s">
        <v>107</v>
      </c>
      <c r="H24" s="1221"/>
      <c r="I24" s="127">
        <v>53</v>
      </c>
      <c r="J24" s="6"/>
      <c r="K24" s="6"/>
      <c r="L24" s="6"/>
      <c r="M24" s="6"/>
      <c r="N24" s="6"/>
      <c r="O24" s="6"/>
      <c r="P24" s="6"/>
      <c r="Q24" s="6"/>
      <c r="R24" s="6"/>
      <c r="S24" s="6"/>
      <c r="T24" s="6"/>
      <c r="U24" s="6"/>
      <c r="V24" s="6"/>
    </row>
    <row r="25" spans="1:22" ht="14.25" customHeight="1">
      <c r="A25" s="1314"/>
      <c r="B25" s="829"/>
      <c r="C25" s="833" t="s">
        <v>1631</v>
      </c>
      <c r="D25" s="1398" t="s">
        <v>1276</v>
      </c>
      <c r="E25" s="1398"/>
      <c r="F25" s="307"/>
      <c r="G25" s="1221" t="s">
        <v>74</v>
      </c>
      <c r="H25" s="1221"/>
      <c r="I25" s="127">
        <v>48</v>
      </c>
      <c r="J25" s="6"/>
      <c r="K25" s="6"/>
      <c r="L25" s="6"/>
      <c r="M25" s="6"/>
      <c r="N25" s="6"/>
      <c r="O25" s="6"/>
      <c r="P25" s="6"/>
      <c r="Q25" s="6"/>
      <c r="R25" s="6"/>
      <c r="S25" s="6"/>
      <c r="T25" s="6"/>
      <c r="U25" s="6"/>
      <c r="V25" s="6"/>
    </row>
    <row r="26" spans="1:22" ht="14.25" customHeight="1" thickBot="1">
      <c r="A26" s="1315"/>
      <c r="B26" s="428" t="s">
        <v>1061</v>
      </c>
      <c r="C26" s="392"/>
      <c r="D26" s="503"/>
      <c r="E26" s="503"/>
      <c r="F26" s="503"/>
      <c r="G26" s="1367"/>
      <c r="H26" s="1367"/>
      <c r="I26" s="499"/>
      <c r="J26" s="6"/>
      <c r="K26" s="6"/>
      <c r="L26" s="6"/>
      <c r="M26" s="6"/>
      <c r="N26" s="6"/>
      <c r="O26" s="6"/>
      <c r="P26" s="6"/>
      <c r="Q26" s="6"/>
      <c r="R26" s="6"/>
      <c r="S26" s="6"/>
      <c r="T26" s="6"/>
      <c r="U26" s="6"/>
      <c r="V26" s="6"/>
    </row>
    <row r="27" spans="1:22" ht="10.25" customHeight="1" thickBot="1">
      <c r="A27" s="5"/>
      <c r="B27" s="5"/>
      <c r="C27" s="5"/>
      <c r="D27" s="28"/>
      <c r="E27" s="28"/>
      <c r="F27" s="28"/>
      <c r="G27" s="28"/>
      <c r="H27" s="28"/>
      <c r="I27" s="28"/>
      <c r="J27" s="5"/>
      <c r="K27" s="5"/>
      <c r="L27" s="5"/>
      <c r="M27" s="5"/>
      <c r="N27" s="5"/>
      <c r="O27" s="5"/>
      <c r="P27" s="5"/>
      <c r="Q27" s="5"/>
      <c r="R27" s="5"/>
      <c r="S27" s="5"/>
      <c r="T27" s="5"/>
      <c r="U27" s="5"/>
      <c r="V27" s="5"/>
    </row>
    <row r="28" spans="1:22" ht="18" customHeight="1">
      <c r="A28" s="1313" t="s">
        <v>1439</v>
      </c>
      <c r="B28" s="845" t="s">
        <v>230</v>
      </c>
      <c r="C28" s="850" t="s">
        <v>237</v>
      </c>
      <c r="D28" s="287"/>
      <c r="E28" s="287"/>
      <c r="F28" s="287"/>
      <c r="G28" s="287"/>
      <c r="H28" s="287"/>
      <c r="I28" s="295" t="s">
        <v>1119</v>
      </c>
      <c r="J28" s="6"/>
      <c r="K28" s="6"/>
      <c r="L28" s="6"/>
      <c r="M28" s="6"/>
      <c r="N28" s="6"/>
      <c r="O28" s="6"/>
      <c r="P28" s="6"/>
      <c r="Q28" s="6"/>
      <c r="R28" s="6"/>
      <c r="S28" s="6"/>
      <c r="T28" s="6"/>
      <c r="U28" s="6"/>
      <c r="V28" s="6"/>
    </row>
    <row r="29" spans="1:22" ht="14.25" customHeight="1">
      <c r="A29" s="1314"/>
      <c r="B29" s="1255"/>
      <c r="C29" s="399" t="s">
        <v>1386</v>
      </c>
      <c r="D29" s="1235"/>
      <c r="E29" s="1236"/>
      <c r="F29" s="1236"/>
      <c r="G29" s="1236"/>
      <c r="H29" s="1236"/>
      <c r="I29" s="1237"/>
      <c r="J29" s="6"/>
      <c r="K29" s="186"/>
      <c r="L29" s="186"/>
      <c r="M29" s="186"/>
      <c r="N29" s="186"/>
      <c r="O29" s="186"/>
      <c r="P29" s="186"/>
      <c r="Q29" s="186"/>
      <c r="R29" s="186"/>
      <c r="S29" s="186"/>
      <c r="T29" s="186"/>
      <c r="U29" s="186"/>
      <c r="V29" s="186"/>
    </row>
    <row r="30" spans="1:22" ht="18" customHeight="1">
      <c r="A30" s="1314"/>
      <c r="B30" s="1255"/>
      <c r="C30" s="1422" t="s">
        <v>1630</v>
      </c>
      <c r="D30" s="37"/>
      <c r="E30" s="37"/>
      <c r="F30" s="37"/>
      <c r="G30" s="37"/>
      <c r="H30" s="37"/>
      <c r="I30" s="112">
        <f>'obsah 2'!D148</f>
        <v>5188</v>
      </c>
      <c r="J30" s="6"/>
      <c r="K30" s="189"/>
      <c r="L30" s="190"/>
      <c r="M30" s="190"/>
      <c r="N30" s="190"/>
      <c r="O30" s="190"/>
      <c r="P30" s="190"/>
      <c r="Q30" s="186"/>
      <c r="R30" s="191"/>
      <c r="S30" s="191"/>
      <c r="T30" s="186"/>
      <c r="U30" s="191"/>
      <c r="V30" s="191"/>
    </row>
    <row r="31" spans="1:22" ht="14.25" customHeight="1">
      <c r="A31" s="1314"/>
      <c r="B31" s="1255"/>
      <c r="C31" s="1422"/>
      <c r="D31" s="113"/>
      <c r="E31" s="113"/>
      <c r="F31" s="113"/>
      <c r="G31" s="113"/>
      <c r="H31" s="113"/>
      <c r="I31" s="235">
        <v>4817</v>
      </c>
      <c r="J31" s="6"/>
      <c r="K31" s="190"/>
      <c r="L31" s="190"/>
      <c r="M31" s="190"/>
      <c r="N31" s="190"/>
      <c r="O31" s="190"/>
      <c r="P31" s="190"/>
      <c r="Q31" s="191"/>
      <c r="R31" s="191"/>
      <c r="S31" s="191"/>
      <c r="T31" s="191"/>
      <c r="U31" s="191"/>
      <c r="V31" s="191"/>
    </row>
    <row r="32" spans="1:22" ht="14.25" customHeight="1">
      <c r="A32" s="1314"/>
      <c r="B32" s="1255"/>
      <c r="C32" s="1422"/>
      <c r="D32" s="348"/>
      <c r="E32" s="348"/>
      <c r="F32" s="348"/>
      <c r="G32" s="348"/>
      <c r="H32" s="348"/>
      <c r="I32" s="314"/>
      <c r="J32" s="6"/>
      <c r="K32" s="190"/>
      <c r="L32" s="190"/>
      <c r="M32" s="190"/>
      <c r="N32" s="190"/>
      <c r="O32" s="190"/>
      <c r="P32" s="190"/>
      <c r="Q32" s="190"/>
      <c r="R32" s="191"/>
      <c r="S32" s="191"/>
      <c r="T32" s="186"/>
      <c r="U32" s="191"/>
      <c r="V32" s="191"/>
    </row>
    <row r="33" spans="1:22" ht="14.25" customHeight="1">
      <c r="A33" s="1314"/>
      <c r="B33" s="1255"/>
      <c r="C33" s="1422"/>
      <c r="D33" s="1251" t="s">
        <v>66</v>
      </c>
      <c r="E33" s="1256"/>
      <c r="F33" s="1256"/>
      <c r="G33" s="1251" t="s">
        <v>67</v>
      </c>
      <c r="H33" s="1256"/>
      <c r="I33" s="1257"/>
      <c r="J33" s="6"/>
      <c r="K33" s="6"/>
      <c r="L33" s="6"/>
      <c r="M33" s="6"/>
      <c r="N33" s="6"/>
      <c r="O33" s="6"/>
      <c r="P33" s="6"/>
      <c r="Q33" s="6"/>
      <c r="R33" s="6"/>
      <c r="S33" s="6"/>
      <c r="T33" s="6"/>
      <c r="U33" s="6"/>
      <c r="V33" s="6"/>
    </row>
    <row r="34" spans="1:22" ht="14.25" customHeight="1">
      <c r="A34" s="1314"/>
      <c r="B34" s="1255"/>
      <c r="C34" s="1422"/>
      <c r="D34" s="42" t="s">
        <v>68</v>
      </c>
      <c r="E34" s="1248" t="s">
        <v>238</v>
      </c>
      <c r="F34" s="1259"/>
      <c r="G34" s="1253" t="s">
        <v>69</v>
      </c>
      <c r="H34" s="1259"/>
      <c r="I34" s="114">
        <v>80</v>
      </c>
      <c r="J34" s="6"/>
      <c r="K34" s="6"/>
      <c r="L34" s="6"/>
      <c r="M34" s="6"/>
      <c r="N34" s="6"/>
      <c r="O34" s="6"/>
      <c r="P34" s="6"/>
      <c r="Q34" s="6"/>
      <c r="R34" s="6"/>
      <c r="S34" s="6"/>
      <c r="T34" s="6"/>
      <c r="U34" s="6"/>
      <c r="V34" s="6"/>
    </row>
    <row r="35" spans="1:22" ht="14.25" customHeight="1">
      <c r="A35" s="1314"/>
      <c r="B35" s="1255"/>
      <c r="C35" s="1422"/>
      <c r="D35" s="42" t="s">
        <v>70</v>
      </c>
      <c r="E35" s="1248" t="s">
        <v>981</v>
      </c>
      <c r="F35" s="1259"/>
      <c r="G35" s="1253" t="s">
        <v>71</v>
      </c>
      <c r="H35" s="1259"/>
      <c r="I35" s="114">
        <v>55</v>
      </c>
      <c r="J35" s="6"/>
      <c r="K35" s="6"/>
      <c r="L35" s="6"/>
      <c r="M35" s="6"/>
      <c r="N35" s="6"/>
      <c r="O35" s="6"/>
      <c r="P35" s="6"/>
      <c r="Q35" s="6"/>
      <c r="R35" s="6"/>
      <c r="S35" s="6"/>
      <c r="T35" s="6"/>
      <c r="U35" s="6"/>
      <c r="V35" s="6"/>
    </row>
    <row r="36" spans="1:22" ht="14.25" customHeight="1">
      <c r="A36" s="1314"/>
      <c r="B36" s="1255"/>
      <c r="C36" s="1422"/>
      <c r="D36" s="42"/>
      <c r="E36" s="1248"/>
      <c r="F36" s="1259"/>
      <c r="G36" s="1246" t="s">
        <v>107</v>
      </c>
      <c r="H36" s="1350"/>
      <c r="I36" s="137">
        <v>53</v>
      </c>
      <c r="J36" s="6"/>
      <c r="K36" s="6"/>
      <c r="L36" s="6"/>
      <c r="M36" s="6"/>
      <c r="N36" s="6"/>
      <c r="O36" s="6"/>
      <c r="P36" s="6"/>
      <c r="Q36" s="6"/>
      <c r="R36" s="6"/>
      <c r="S36" s="6"/>
      <c r="T36" s="6"/>
      <c r="U36" s="6"/>
      <c r="V36" s="6"/>
    </row>
    <row r="37" spans="1:22" ht="14.25" customHeight="1">
      <c r="A37" s="1314"/>
      <c r="B37" s="829"/>
      <c r="C37" s="500"/>
      <c r="D37" s="1385"/>
      <c r="E37" s="1215"/>
      <c r="F37" s="509">
        <v>350</v>
      </c>
      <c r="G37" s="1221" t="s">
        <v>74</v>
      </c>
      <c r="H37" s="1219"/>
      <c r="I37" s="127">
        <v>45</v>
      </c>
      <c r="J37" s="6"/>
      <c r="K37" s="6"/>
      <c r="L37" s="6"/>
      <c r="M37" s="6"/>
      <c r="N37" s="6"/>
      <c r="O37" s="6"/>
      <c r="P37" s="6"/>
      <c r="Q37" s="6"/>
      <c r="R37" s="6"/>
      <c r="S37" s="6"/>
      <c r="T37" s="6"/>
      <c r="U37" s="6"/>
      <c r="V37" s="6"/>
    </row>
    <row r="38" spans="1:22" ht="14.25" customHeight="1" thickBot="1">
      <c r="A38" s="1315"/>
      <c r="B38" s="476" t="s">
        <v>1061</v>
      </c>
      <c r="C38" s="375"/>
      <c r="D38" s="485"/>
      <c r="E38" s="291"/>
      <c r="F38" s="518"/>
      <c r="G38" s="1367"/>
      <c r="H38" s="1227"/>
      <c r="I38" s="499"/>
      <c r="J38" s="6"/>
      <c r="K38" s="6"/>
      <c r="L38" s="6"/>
      <c r="M38" s="6"/>
      <c r="N38" s="6"/>
      <c r="O38" s="6"/>
      <c r="P38" s="6"/>
      <c r="Q38" s="6"/>
      <c r="R38" s="6"/>
      <c r="S38" s="6"/>
      <c r="T38" s="6"/>
      <c r="U38" s="6"/>
      <c r="V38" s="6"/>
    </row>
    <row r="39" spans="1:22" ht="10.25" customHeight="1" thickBot="1">
      <c r="A39" s="5"/>
      <c r="B39" s="5"/>
      <c r="C39" s="5"/>
      <c r="D39" s="28"/>
      <c r="E39" s="28"/>
      <c r="F39" s="28"/>
      <c r="G39" s="28"/>
      <c r="H39" s="28"/>
      <c r="I39" s="28"/>
      <c r="J39" s="5"/>
      <c r="K39" s="5"/>
      <c r="L39" s="5"/>
      <c r="M39" s="5"/>
      <c r="N39" s="5"/>
      <c r="O39" s="5"/>
      <c r="P39" s="5"/>
      <c r="Q39" s="5"/>
      <c r="R39" s="5"/>
      <c r="S39" s="5"/>
      <c r="T39" s="5"/>
      <c r="U39" s="5"/>
      <c r="V39" s="5"/>
    </row>
    <row r="40" spans="1:22" ht="18" customHeight="1">
      <c r="A40" s="1313" t="s">
        <v>1439</v>
      </c>
      <c r="B40" s="845" t="s">
        <v>226</v>
      </c>
      <c r="C40" s="850" t="s">
        <v>237</v>
      </c>
      <c r="D40" s="287"/>
      <c r="E40" s="287">
        <v>0</v>
      </c>
      <c r="F40" s="287" t="s">
        <v>1111</v>
      </c>
      <c r="G40" s="287" t="s">
        <v>1112</v>
      </c>
      <c r="H40" s="287" t="s">
        <v>481</v>
      </c>
      <c r="I40" s="335" t="s">
        <v>113</v>
      </c>
      <c r="J40" s="6"/>
      <c r="K40" s="6"/>
      <c r="L40" s="6"/>
      <c r="M40" s="6"/>
      <c r="N40" s="6"/>
      <c r="O40" s="6"/>
      <c r="P40" s="6"/>
      <c r="Q40" s="6"/>
      <c r="R40" s="6"/>
      <c r="S40" s="6"/>
      <c r="T40" s="6"/>
      <c r="U40" s="6"/>
      <c r="V40" s="6"/>
    </row>
    <row r="41" spans="1:22" ht="14.25" customHeight="1">
      <c r="A41" s="1314"/>
      <c r="B41" s="1229"/>
      <c r="C41" s="388" t="s">
        <v>219</v>
      </c>
      <c r="D41" s="81"/>
      <c r="E41" s="657"/>
      <c r="F41" s="119"/>
      <c r="G41" s="119"/>
      <c r="H41" s="119"/>
      <c r="I41" s="329"/>
      <c r="J41" s="6"/>
      <c r="K41" s="6"/>
      <c r="L41" s="6"/>
      <c r="M41" s="6"/>
      <c r="N41" s="6"/>
      <c r="O41" s="6"/>
      <c r="P41" s="6"/>
      <c r="Q41" s="6"/>
      <c r="R41" s="6"/>
      <c r="S41" s="6"/>
      <c r="T41" s="6"/>
      <c r="U41" s="6"/>
      <c r="V41" s="6"/>
    </row>
    <row r="42" spans="1:22" ht="18" customHeight="1">
      <c r="A42" s="1314"/>
      <c r="B42" s="1229"/>
      <c r="C42" s="129" t="s">
        <v>222</v>
      </c>
      <c r="D42" s="142"/>
      <c r="E42" s="1082" t="s">
        <v>221</v>
      </c>
      <c r="F42" s="73">
        <f>'obsah 2'!D149</f>
        <v>5572</v>
      </c>
      <c r="G42" s="73">
        <f>'obsah 2'!E149</f>
        <v>5640</v>
      </c>
      <c r="H42" s="73">
        <f>'obsah 2'!F149</f>
        <v>5689</v>
      </c>
      <c r="I42" s="1083" t="s">
        <v>221</v>
      </c>
      <c r="J42" s="6"/>
      <c r="K42" s="6"/>
      <c r="L42" s="6"/>
      <c r="M42" s="6"/>
      <c r="N42" s="6"/>
      <c r="O42" s="6"/>
      <c r="P42" s="6"/>
      <c r="Q42" s="6"/>
      <c r="R42" s="6"/>
      <c r="S42" s="6"/>
      <c r="T42" s="6"/>
      <c r="U42" s="6"/>
      <c r="V42" s="6"/>
    </row>
    <row r="43" spans="1:22" ht="18" customHeight="1">
      <c r="A43" s="1314"/>
      <c r="B43" s="1229"/>
      <c r="C43" s="129" t="s">
        <v>223</v>
      </c>
      <c r="D43" s="142"/>
      <c r="E43" s="1082" t="s">
        <v>221</v>
      </c>
      <c r="F43" s="73">
        <f>'obsah 2'!D150</f>
        <v>6932</v>
      </c>
      <c r="G43" s="73">
        <f>'obsah 2'!E150</f>
        <v>7137</v>
      </c>
      <c r="H43" s="73">
        <f>'obsah 2'!F150</f>
        <v>7283</v>
      </c>
      <c r="I43" s="1083" t="s">
        <v>221</v>
      </c>
      <c r="J43" s="6"/>
      <c r="K43" s="6"/>
      <c r="L43" s="6"/>
      <c r="M43" s="6"/>
      <c r="N43" s="6"/>
      <c r="O43" s="6"/>
      <c r="P43" s="6"/>
      <c r="Q43" s="6"/>
      <c r="R43" s="6"/>
      <c r="S43" s="6"/>
      <c r="T43" s="6"/>
      <c r="U43" s="6"/>
      <c r="V43" s="6"/>
    </row>
    <row r="44" spans="1:22" ht="18" customHeight="1">
      <c r="A44" s="1314"/>
      <c r="B44" s="1229"/>
      <c r="C44" s="129" t="s">
        <v>224</v>
      </c>
      <c r="D44" s="142"/>
      <c r="E44" s="1082" t="s">
        <v>221</v>
      </c>
      <c r="F44" s="73">
        <f>'obsah 2'!D151</f>
        <v>7622</v>
      </c>
      <c r="G44" s="73">
        <f>'obsah 2'!E151</f>
        <v>8078</v>
      </c>
      <c r="H44" s="73">
        <f>'obsah 2'!F151</f>
        <v>8403</v>
      </c>
      <c r="I44" s="1083" t="s">
        <v>221</v>
      </c>
      <c r="J44" s="6"/>
      <c r="K44" s="6"/>
      <c r="L44" s="6"/>
      <c r="M44" s="6"/>
      <c r="N44" s="6"/>
      <c r="O44" s="6"/>
      <c r="P44" s="6"/>
      <c r="Q44" s="6"/>
      <c r="R44" s="6"/>
      <c r="S44" s="6"/>
      <c r="T44" s="6"/>
      <c r="U44" s="6"/>
      <c r="V44" s="6"/>
    </row>
    <row r="45" spans="1:22" ht="14.25" customHeight="1">
      <c r="A45" s="1314"/>
      <c r="B45" s="1229"/>
      <c r="C45" s="399" t="s">
        <v>1386</v>
      </c>
      <c r="D45" s="1414" t="s">
        <v>1118</v>
      </c>
      <c r="E45" s="1414"/>
      <c r="F45" s="343" t="s">
        <v>1968</v>
      </c>
      <c r="G45" s="113"/>
      <c r="H45" s="113"/>
      <c r="I45" s="235"/>
      <c r="J45" s="6"/>
      <c r="K45" s="6"/>
      <c r="L45" s="6"/>
      <c r="M45" s="6"/>
      <c r="N45" s="6"/>
      <c r="O45" s="6"/>
      <c r="P45" s="6"/>
      <c r="Q45" s="6"/>
      <c r="R45" s="6"/>
      <c r="S45" s="6"/>
      <c r="T45" s="6"/>
      <c r="U45" s="6"/>
      <c r="V45" s="6"/>
    </row>
    <row r="46" spans="1:22" ht="14.25" customHeight="1">
      <c r="A46" s="1314"/>
      <c r="B46" s="1229"/>
      <c r="C46" s="1419" t="s">
        <v>1772</v>
      </c>
      <c r="D46" s="348"/>
      <c r="E46" s="348"/>
      <c r="F46" s="348"/>
      <c r="G46" s="348"/>
      <c r="H46" s="348"/>
      <c r="I46" s="314"/>
      <c r="J46" s="6"/>
      <c r="K46" s="186"/>
      <c r="L46" s="186"/>
      <c r="M46" s="186"/>
      <c r="N46" s="186"/>
      <c r="O46" s="186"/>
      <c r="P46" s="186"/>
      <c r="Q46" s="186"/>
      <c r="R46" s="186"/>
      <c r="S46" s="186"/>
      <c r="T46" s="186"/>
      <c r="U46" s="186"/>
      <c r="V46" s="186"/>
    </row>
    <row r="47" spans="1:22" ht="14.25" customHeight="1">
      <c r="A47" s="1314"/>
      <c r="B47" s="1229"/>
      <c r="C47" s="1419"/>
      <c r="D47" s="1225" t="s">
        <v>66</v>
      </c>
      <c r="E47" s="1215"/>
      <c r="F47" s="1215"/>
      <c r="G47" s="1251" t="s">
        <v>67</v>
      </c>
      <c r="H47" s="1256"/>
      <c r="I47" s="1257"/>
      <c r="J47" s="6"/>
      <c r="K47" s="187"/>
      <c r="L47" s="188"/>
      <c r="M47" s="188"/>
      <c r="N47" s="188"/>
      <c r="O47" s="188"/>
      <c r="P47" s="188"/>
      <c r="Q47" s="186"/>
      <c r="R47" s="186"/>
      <c r="S47" s="186"/>
      <c r="T47" s="186"/>
      <c r="U47" s="186"/>
      <c r="V47" s="186"/>
    </row>
    <row r="48" spans="1:22" ht="14.25" customHeight="1">
      <c r="A48" s="1314"/>
      <c r="B48" s="1229"/>
      <c r="C48" s="1419"/>
      <c r="D48" s="276" t="s">
        <v>68</v>
      </c>
      <c r="E48" s="1213" t="s">
        <v>239</v>
      </c>
      <c r="F48" s="1219"/>
      <c r="G48" s="1258" t="s">
        <v>69</v>
      </c>
      <c r="H48" s="1259"/>
      <c r="I48" s="114">
        <v>80</v>
      </c>
      <c r="J48" s="6"/>
      <c r="K48" s="188"/>
      <c r="L48" s="188"/>
      <c r="M48" s="188"/>
      <c r="N48" s="188"/>
      <c r="O48" s="188"/>
      <c r="P48" s="188"/>
      <c r="Q48" s="186"/>
      <c r="R48" s="186"/>
      <c r="S48" s="186"/>
      <c r="T48" s="186"/>
      <c r="U48" s="186"/>
      <c r="V48" s="186"/>
    </row>
    <row r="49" spans="1:22" ht="14.25" customHeight="1">
      <c r="A49" s="1314"/>
      <c r="B49" s="1229"/>
      <c r="C49" s="1419"/>
      <c r="D49" s="276" t="s">
        <v>70</v>
      </c>
      <c r="E49" s="1213" t="s">
        <v>981</v>
      </c>
      <c r="F49" s="1219"/>
      <c r="G49" s="1258" t="s">
        <v>71</v>
      </c>
      <c r="H49" s="1259"/>
      <c r="I49" s="114">
        <v>55</v>
      </c>
      <c r="J49" s="6"/>
      <c r="K49" s="188"/>
      <c r="L49" s="188"/>
      <c r="M49" s="188"/>
      <c r="N49" s="188"/>
      <c r="O49" s="188"/>
      <c r="P49" s="188"/>
      <c r="Q49" s="188"/>
      <c r="R49" s="186"/>
      <c r="S49" s="186"/>
      <c r="T49" s="186"/>
      <c r="U49" s="186"/>
      <c r="V49" s="186"/>
    </row>
    <row r="50" spans="1:22" ht="14.25" customHeight="1">
      <c r="A50" s="1314"/>
      <c r="B50" s="829"/>
      <c r="C50" s="1419"/>
      <c r="D50" s="1221" t="s">
        <v>1296</v>
      </c>
      <c r="E50" s="1219"/>
      <c r="F50" s="307" t="s">
        <v>1052</v>
      </c>
      <c r="G50" s="1356" t="s">
        <v>107</v>
      </c>
      <c r="H50" s="1350"/>
      <c r="I50" s="137">
        <v>53</v>
      </c>
      <c r="J50" s="6"/>
      <c r="K50" s="6"/>
      <c r="L50" s="6"/>
      <c r="M50" s="6"/>
      <c r="N50" s="6"/>
      <c r="O50" s="6"/>
      <c r="P50" s="6"/>
      <c r="Q50" s="6"/>
      <c r="R50" s="6"/>
      <c r="S50" s="6"/>
      <c r="T50" s="6"/>
      <c r="U50" s="6"/>
      <c r="V50" s="6"/>
    </row>
    <row r="51" spans="1:22" ht="14.25" customHeight="1" thickBot="1">
      <c r="A51" s="1315"/>
      <c r="B51" s="428" t="s">
        <v>1061</v>
      </c>
      <c r="C51" s="1420"/>
      <c r="D51" s="1416"/>
      <c r="E51" s="1417"/>
      <c r="F51" s="1418"/>
      <c r="G51" s="1277" t="s">
        <v>74</v>
      </c>
      <c r="H51" s="1290"/>
      <c r="I51" s="371">
        <v>47</v>
      </c>
      <c r="J51" s="6"/>
      <c r="K51" s="6"/>
      <c r="L51" s="6"/>
      <c r="M51" s="6"/>
      <c r="N51" s="6"/>
      <c r="O51" s="6"/>
      <c r="P51" s="6"/>
      <c r="Q51" s="6"/>
      <c r="R51" s="6"/>
      <c r="S51" s="6"/>
      <c r="T51" s="6"/>
      <c r="U51" s="6"/>
      <c r="V51" s="6"/>
    </row>
    <row r="52" spans="1:22" ht="13.5" customHeight="1">
      <c r="B52" s="1022" t="s">
        <v>2042</v>
      </c>
      <c r="J52" s="6"/>
      <c r="K52" s="6"/>
      <c r="L52" s="6"/>
      <c r="M52" s="6"/>
      <c r="N52" s="6"/>
      <c r="O52" s="6"/>
      <c r="P52" s="6"/>
      <c r="Q52" s="6"/>
      <c r="R52" s="6"/>
      <c r="S52" s="6"/>
      <c r="T52" s="6"/>
      <c r="U52" s="6"/>
      <c r="V52" s="6"/>
    </row>
    <row r="53" spans="1:22" ht="12.75" customHeight="1">
      <c r="J53" s="6"/>
      <c r="K53" s="186"/>
      <c r="L53" s="186"/>
      <c r="M53" s="186"/>
      <c r="N53" s="186"/>
      <c r="O53" s="186"/>
      <c r="P53" s="186"/>
      <c r="Q53" s="186"/>
      <c r="R53" s="186"/>
      <c r="S53" s="186"/>
      <c r="T53" s="186"/>
      <c r="U53" s="186"/>
      <c r="V53" s="186"/>
    </row>
    <row r="54" spans="1:22" ht="14">
      <c r="J54" s="6"/>
      <c r="K54" s="189"/>
      <c r="L54" s="190"/>
      <c r="M54" s="190"/>
      <c r="N54" s="190"/>
      <c r="O54" s="190"/>
      <c r="P54" s="190"/>
      <c r="Q54" s="186"/>
      <c r="R54" s="191"/>
      <c r="S54" s="191"/>
      <c r="T54" s="186"/>
      <c r="U54" s="191"/>
      <c r="V54" s="191"/>
    </row>
    <row r="55" spans="1:22" ht="14">
      <c r="J55" s="6"/>
      <c r="K55" s="190"/>
      <c r="L55" s="190"/>
      <c r="M55" s="190"/>
      <c r="N55" s="190"/>
      <c r="O55" s="190"/>
      <c r="P55" s="190"/>
      <c r="Q55" s="191"/>
      <c r="R55" s="191"/>
      <c r="S55" s="191"/>
      <c r="T55" s="191"/>
      <c r="U55" s="191"/>
      <c r="V55" s="191"/>
    </row>
    <row r="56" spans="1:22" ht="14">
      <c r="J56" s="6"/>
      <c r="K56" s="190"/>
      <c r="L56" s="190"/>
      <c r="M56" s="190"/>
      <c r="N56" s="190"/>
      <c r="O56" s="190"/>
      <c r="P56" s="190"/>
      <c r="Q56" s="190"/>
      <c r="R56" s="191"/>
      <c r="S56" s="191"/>
      <c r="T56" s="186"/>
      <c r="U56" s="191"/>
      <c r="V56" s="191"/>
    </row>
    <row r="57" spans="1:22" ht="12.75" customHeight="1">
      <c r="J57" s="6"/>
      <c r="K57" s="6"/>
      <c r="L57" s="6"/>
      <c r="M57" s="6"/>
      <c r="N57" s="6"/>
      <c r="O57" s="6"/>
      <c r="P57" s="6"/>
      <c r="Q57" s="6"/>
      <c r="R57" s="6"/>
      <c r="S57" s="6"/>
      <c r="T57" s="6"/>
      <c r="U57" s="6"/>
      <c r="V57" s="6"/>
    </row>
    <row r="58" spans="1:22" ht="12.75" customHeight="1">
      <c r="J58" s="6"/>
      <c r="K58" s="6"/>
      <c r="L58" s="6"/>
      <c r="M58" s="6"/>
      <c r="N58" s="6"/>
      <c r="O58" s="6"/>
      <c r="P58" s="6"/>
      <c r="Q58" s="6"/>
      <c r="R58" s="6"/>
      <c r="S58" s="6"/>
      <c r="T58" s="6"/>
      <c r="U58" s="6"/>
      <c r="V58" s="6"/>
    </row>
    <row r="59" spans="1:22" ht="12.75" customHeight="1">
      <c r="J59" s="6"/>
      <c r="K59" s="6"/>
      <c r="L59" s="6"/>
      <c r="M59" s="6"/>
      <c r="N59" s="6"/>
      <c r="O59" s="6"/>
      <c r="P59" s="6"/>
      <c r="Q59" s="6"/>
      <c r="R59" s="6"/>
      <c r="S59" s="6"/>
      <c r="T59" s="6"/>
      <c r="U59" s="6"/>
      <c r="V59" s="6"/>
    </row>
    <row r="60" spans="1:22" ht="12.75" customHeight="1">
      <c r="J60" s="6"/>
      <c r="K60" s="6"/>
      <c r="L60" s="6"/>
      <c r="M60" s="6"/>
      <c r="N60" s="6"/>
      <c r="O60" s="6"/>
      <c r="P60" s="6"/>
      <c r="Q60" s="6"/>
      <c r="R60" s="6"/>
      <c r="S60" s="6"/>
      <c r="T60" s="6"/>
      <c r="U60" s="6"/>
      <c r="V60" s="6"/>
    </row>
  </sheetData>
  <mergeCells count="59">
    <mergeCell ref="G8:H8"/>
    <mergeCell ref="G10:H10"/>
    <mergeCell ref="G11:H11"/>
    <mergeCell ref="G9:H9"/>
    <mergeCell ref="D2:I2"/>
    <mergeCell ref="D6:F6"/>
    <mergeCell ref="G6:I6"/>
    <mergeCell ref="G7:H7"/>
    <mergeCell ref="E7:F7"/>
    <mergeCell ref="A1:A11"/>
    <mergeCell ref="D25:E25"/>
    <mergeCell ref="A13:A26"/>
    <mergeCell ref="A28:A38"/>
    <mergeCell ref="E36:F36"/>
    <mergeCell ref="D10:E10"/>
    <mergeCell ref="C3:C8"/>
    <mergeCell ref="E8:F8"/>
    <mergeCell ref="E22:F22"/>
    <mergeCell ref="E23:F23"/>
    <mergeCell ref="D21:F21"/>
    <mergeCell ref="C30:C36"/>
    <mergeCell ref="D24:E24"/>
    <mergeCell ref="B2:B8"/>
    <mergeCell ref="C19:C24"/>
    <mergeCell ref="D9:E9"/>
    <mergeCell ref="A40:A51"/>
    <mergeCell ref="G37:H37"/>
    <mergeCell ref="G38:H38"/>
    <mergeCell ref="D51:F51"/>
    <mergeCell ref="B41:B49"/>
    <mergeCell ref="G49:H49"/>
    <mergeCell ref="G50:H50"/>
    <mergeCell ref="D50:E50"/>
    <mergeCell ref="G47:I47"/>
    <mergeCell ref="G48:H48"/>
    <mergeCell ref="E49:F49"/>
    <mergeCell ref="E48:F48"/>
    <mergeCell ref="D47:F47"/>
    <mergeCell ref="C46:C51"/>
    <mergeCell ref="D37:E37"/>
    <mergeCell ref="G51:H51"/>
    <mergeCell ref="G21:I21"/>
    <mergeCell ref="G35:H35"/>
    <mergeCell ref="G36:H36"/>
    <mergeCell ref="G22:H22"/>
    <mergeCell ref="G23:H23"/>
    <mergeCell ref="G33:I33"/>
    <mergeCell ref="G24:H24"/>
    <mergeCell ref="G34:H34"/>
    <mergeCell ref="D29:I29"/>
    <mergeCell ref="D33:F33"/>
    <mergeCell ref="G25:H25"/>
    <mergeCell ref="G26:H26"/>
    <mergeCell ref="D18:E18"/>
    <mergeCell ref="D45:E45"/>
    <mergeCell ref="B14:B23"/>
    <mergeCell ref="B29:B36"/>
    <mergeCell ref="E35:F35"/>
    <mergeCell ref="E34:F34"/>
  </mergeCells>
  <hyperlinks>
    <hyperlink ref="B51" r:id="rId1" xr:uid="{00000000-0004-0000-1100-000000000000}"/>
    <hyperlink ref="B11" r:id="rId2" xr:uid="{00000000-0004-0000-1100-000001000000}"/>
    <hyperlink ref="B26" r:id="rId3" xr:uid="{00000000-0004-0000-1100-000002000000}"/>
    <hyperlink ref="B38" r:id="rId4" xr:uid="{00000000-0004-0000-1100-000003000000}"/>
  </hyperlinks>
  <pageMargins left="0.39370078740157483" right="7.874015748031496E-2" top="0.74803149606299213" bottom="0.74803149606299213" header="0" footer="0"/>
  <pageSetup paperSize="9" scale="80" orientation="portrait" r:id="rId5"/>
  <headerFooter>
    <oddHeader>&amp;C&amp;11Studio Plus</oddHeader>
    <oddFooter>&amp;C&amp;11&amp;A</oddFooter>
  </headerFooter>
  <drawing r:id="rId6"/>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List20">
    <pageSetUpPr fitToPage="1"/>
  </sheetPr>
  <dimension ref="A1:K50"/>
  <sheetViews>
    <sheetView zoomScale="90" zoomScaleNormal="90" zoomScaleSheetLayoutView="90" workbookViewId="0">
      <selection activeCell="F40" sqref="F40"/>
    </sheetView>
  </sheetViews>
  <sheetFormatPr baseColWidth="10" defaultColWidth="14.3984375" defaultRowHeight="15" customHeight="1"/>
  <cols>
    <col min="1" max="1" width="2.3984375" customWidth="1"/>
    <col min="2" max="2" width="19.19921875" customWidth="1"/>
    <col min="3" max="3" width="50.796875" customWidth="1"/>
    <col min="4" max="8" width="9.796875" customWidth="1"/>
    <col min="9" max="9" width="9.796875" style="164" customWidth="1"/>
    <col min="10" max="10" width="8.796875" style="175" customWidth="1"/>
    <col min="11" max="11" width="14.3984375" style="175"/>
  </cols>
  <sheetData>
    <row r="1" spans="1:9" ht="18" customHeight="1">
      <c r="A1" s="1313" t="s">
        <v>1439</v>
      </c>
      <c r="B1" s="845" t="s">
        <v>230</v>
      </c>
      <c r="C1" s="850" t="s">
        <v>240</v>
      </c>
      <c r="D1" s="287"/>
      <c r="E1" s="287"/>
      <c r="F1" s="287"/>
      <c r="G1" s="287"/>
      <c r="H1" s="287"/>
      <c r="I1" s="512" t="s">
        <v>1119</v>
      </c>
    </row>
    <row r="2" spans="1:9" ht="14.25" customHeight="1">
      <c r="A2" s="1314"/>
      <c r="B2" s="1255"/>
      <c r="C2" s="616" t="s">
        <v>1386</v>
      </c>
      <c r="D2" s="1235" t="s">
        <v>65</v>
      </c>
      <c r="E2" s="1236"/>
      <c r="F2" s="1236"/>
      <c r="G2" s="1236"/>
      <c r="H2" s="1236"/>
      <c r="I2" s="1237"/>
    </row>
    <row r="3" spans="1:9" ht="14.25" customHeight="1">
      <c r="A3" s="1314"/>
      <c r="B3" s="1255"/>
      <c r="C3" s="1419" t="s">
        <v>1635</v>
      </c>
      <c r="D3" s="37"/>
      <c r="E3" s="37"/>
      <c r="F3" s="37"/>
      <c r="G3" s="37"/>
      <c r="H3" s="37"/>
      <c r="I3" s="513">
        <f>'obsah 2'!D153</f>
        <v>2934</v>
      </c>
    </row>
    <row r="4" spans="1:9" ht="14.25" customHeight="1">
      <c r="A4" s="1314"/>
      <c r="B4" s="1255"/>
      <c r="C4" s="1419"/>
      <c r="D4" s="113"/>
      <c r="E4" s="113"/>
      <c r="F4" s="113"/>
      <c r="G4" s="113"/>
      <c r="H4" s="113"/>
      <c r="I4" s="514">
        <v>3928</v>
      </c>
    </row>
    <row r="5" spans="1:9" ht="14.25" customHeight="1">
      <c r="A5" s="1314"/>
      <c r="B5" s="1255"/>
      <c r="C5" s="1419"/>
      <c r="D5" s="1251" t="s">
        <v>66</v>
      </c>
      <c r="E5" s="1256"/>
      <c r="F5" s="1256"/>
      <c r="G5" s="1225" t="s">
        <v>67</v>
      </c>
      <c r="H5" s="1215"/>
      <c r="I5" s="1257"/>
    </row>
    <row r="6" spans="1:9" ht="18" customHeight="1">
      <c r="A6" s="1314"/>
      <c r="B6" s="1255"/>
      <c r="C6" s="1419"/>
      <c r="D6" s="99" t="s">
        <v>68</v>
      </c>
      <c r="E6" s="1244" t="s">
        <v>241</v>
      </c>
      <c r="F6" s="1280"/>
      <c r="G6" s="1221" t="s">
        <v>69</v>
      </c>
      <c r="H6" s="1219"/>
      <c r="I6" s="516" t="s">
        <v>242</v>
      </c>
    </row>
    <row r="7" spans="1:9" ht="14.25" customHeight="1">
      <c r="A7" s="1314"/>
      <c r="B7" s="1255"/>
      <c r="C7" s="1419"/>
      <c r="D7" s="276" t="s">
        <v>70</v>
      </c>
      <c r="E7" s="1213" t="s">
        <v>981</v>
      </c>
      <c r="F7" s="1421"/>
      <c r="G7" s="1250" t="s">
        <v>71</v>
      </c>
      <c r="H7" s="1425"/>
      <c r="I7" s="517">
        <v>64</v>
      </c>
    </row>
    <row r="8" spans="1:9" ht="14.25" customHeight="1">
      <c r="A8" s="1314"/>
      <c r="B8" s="1255"/>
      <c r="C8" s="1419"/>
      <c r="D8" s="1273"/>
      <c r="E8" s="1273"/>
      <c r="F8" s="1273"/>
      <c r="G8" s="1221" t="s">
        <v>107</v>
      </c>
      <c r="H8" s="1219"/>
      <c r="I8" s="463">
        <v>53</v>
      </c>
    </row>
    <row r="9" spans="1:9" ht="14.25" customHeight="1">
      <c r="A9" s="1314"/>
      <c r="B9" s="829"/>
      <c r="C9" s="615"/>
      <c r="D9" s="1385"/>
      <c r="E9" s="1215"/>
      <c r="F9" s="509">
        <v>350</v>
      </c>
      <c r="G9" s="276" t="s">
        <v>74</v>
      </c>
      <c r="H9" s="276"/>
      <c r="I9" s="463" t="s">
        <v>243</v>
      </c>
    </row>
    <row r="10" spans="1:9" ht="14.25" customHeight="1" thickBot="1">
      <c r="A10" s="1315"/>
      <c r="B10" s="476" t="s">
        <v>1061</v>
      </c>
      <c r="C10" s="375"/>
      <c r="D10" s="485"/>
      <c r="E10" s="291"/>
      <c r="F10" s="518"/>
      <c r="G10" s="1367"/>
      <c r="H10" s="1367"/>
      <c r="I10" s="667"/>
    </row>
    <row r="11" spans="1:9" ht="10.25" customHeight="1" thickBot="1">
      <c r="A11" s="5"/>
      <c r="B11" s="5"/>
      <c r="C11" s="5"/>
      <c r="D11" s="141"/>
      <c r="E11" s="28"/>
      <c r="F11" s="28"/>
      <c r="G11" s="28"/>
      <c r="H11" s="28"/>
      <c r="I11" s="28"/>
    </row>
    <row r="12" spans="1:9" ht="18" customHeight="1">
      <c r="A12" s="1313" t="s">
        <v>1439</v>
      </c>
      <c r="B12" s="845" t="s">
        <v>226</v>
      </c>
      <c r="C12" s="861" t="s">
        <v>240</v>
      </c>
      <c r="D12" s="378"/>
      <c r="E12" s="378">
        <v>0</v>
      </c>
      <c r="F12" s="378" t="s">
        <v>1111</v>
      </c>
      <c r="G12" s="378" t="s">
        <v>1112</v>
      </c>
      <c r="H12" s="378" t="s">
        <v>481</v>
      </c>
      <c r="I12" s="379" t="s">
        <v>113</v>
      </c>
    </row>
    <row r="13" spans="1:9" ht="14.25" customHeight="1">
      <c r="A13" s="1314"/>
      <c r="B13" s="1229"/>
      <c r="C13" s="388" t="s">
        <v>219</v>
      </c>
      <c r="D13" s="1426"/>
      <c r="E13" s="1219"/>
      <c r="F13" s="1219"/>
      <c r="G13" s="1219"/>
      <c r="H13" s="1219"/>
      <c r="I13" s="1427"/>
    </row>
    <row r="14" spans="1:9" ht="14.25" customHeight="1">
      <c r="A14" s="1314"/>
      <c r="B14" s="1229"/>
      <c r="C14" s="129" t="s">
        <v>222</v>
      </c>
      <c r="D14" s="147"/>
      <c r="E14" s="1082" t="s">
        <v>221</v>
      </c>
      <c r="F14" s="147">
        <f>'obsah 2'!D154</f>
        <v>3336</v>
      </c>
      <c r="G14" s="147">
        <f>'obsah 2'!E154</f>
        <v>3405</v>
      </c>
      <c r="H14" s="147">
        <f>'obsah 2'!F154</f>
        <v>3453</v>
      </c>
      <c r="I14" s="1083" t="s">
        <v>221</v>
      </c>
    </row>
    <row r="15" spans="1:9" ht="14.25" customHeight="1">
      <c r="A15" s="1314"/>
      <c r="B15" s="1229"/>
      <c r="C15" s="129" t="s">
        <v>223</v>
      </c>
      <c r="D15" s="147"/>
      <c r="E15" s="1082" t="s">
        <v>221</v>
      </c>
      <c r="F15" s="147">
        <f>'obsah 2'!D155</f>
        <v>4701</v>
      </c>
      <c r="G15" s="147">
        <f>'obsah 2'!E155</f>
        <v>4907</v>
      </c>
      <c r="H15" s="147">
        <f>'obsah 2'!F155</f>
        <v>5053</v>
      </c>
      <c r="I15" s="1083" t="s">
        <v>221</v>
      </c>
    </row>
    <row r="16" spans="1:9" ht="14.25" customHeight="1">
      <c r="A16" s="1314"/>
      <c r="B16" s="1229"/>
      <c r="C16" s="129" t="s">
        <v>224</v>
      </c>
      <c r="D16" s="147"/>
      <c r="E16" s="1082" t="s">
        <v>221</v>
      </c>
      <c r="F16" s="147">
        <f>'obsah 2'!D156</f>
        <v>5386</v>
      </c>
      <c r="G16" s="147">
        <f>'obsah 2'!E156</f>
        <v>5843</v>
      </c>
      <c r="H16" s="147">
        <f>'obsah 2'!F156</f>
        <v>6168</v>
      </c>
      <c r="I16" s="1083" t="s">
        <v>221</v>
      </c>
    </row>
    <row r="17" spans="1:9" ht="14.25" customHeight="1">
      <c r="A17" s="1314"/>
      <c r="B17" s="1229"/>
      <c r="C17" s="616" t="s">
        <v>1386</v>
      </c>
      <c r="D17" s="1414" t="s">
        <v>1118</v>
      </c>
      <c r="E17" s="1414"/>
      <c r="F17" s="343" t="s">
        <v>1968</v>
      </c>
      <c r="G17" s="113"/>
      <c r="H17" s="113"/>
      <c r="I17" s="520"/>
    </row>
    <row r="18" spans="1:9" ht="14.25" customHeight="1">
      <c r="A18" s="1314"/>
      <c r="B18" s="1229"/>
      <c r="C18" s="1419" t="s">
        <v>1636</v>
      </c>
      <c r="D18" s="348"/>
      <c r="E18" s="348"/>
      <c r="F18" s="348"/>
      <c r="G18" s="348"/>
      <c r="H18" s="348"/>
      <c r="I18" s="515"/>
    </row>
    <row r="19" spans="1:9" ht="14.25" customHeight="1">
      <c r="A19" s="1314"/>
      <c r="B19" s="1229"/>
      <c r="C19" s="1419"/>
      <c r="D19" s="1225" t="s">
        <v>66</v>
      </c>
      <c r="E19" s="1215"/>
      <c r="F19" s="1215"/>
      <c r="G19" s="1225" t="s">
        <v>67</v>
      </c>
      <c r="H19" s="1215"/>
      <c r="I19" s="1228"/>
    </row>
    <row r="20" spans="1:9" ht="14.25" customHeight="1">
      <c r="A20" s="1314"/>
      <c r="B20" s="1229"/>
      <c r="C20" s="1419"/>
      <c r="D20" s="276" t="s">
        <v>68</v>
      </c>
      <c r="E20" s="1213" t="s">
        <v>244</v>
      </c>
      <c r="F20" s="1219"/>
      <c r="G20" s="1221" t="s">
        <v>69</v>
      </c>
      <c r="H20" s="1219"/>
      <c r="I20" s="463" t="s">
        <v>242</v>
      </c>
    </row>
    <row r="21" spans="1:9" ht="14.25" customHeight="1">
      <c r="A21" s="1314"/>
      <c r="B21" s="1229"/>
      <c r="C21" s="1419"/>
      <c r="D21" s="276" t="s">
        <v>70</v>
      </c>
      <c r="E21" s="1213" t="s">
        <v>981</v>
      </c>
      <c r="F21" s="1219"/>
      <c r="G21" s="1221" t="s">
        <v>71</v>
      </c>
      <c r="H21" s="1219"/>
      <c r="I21" s="463">
        <v>64</v>
      </c>
    </row>
    <row r="22" spans="1:9" ht="14.25" customHeight="1">
      <c r="A22" s="1314"/>
      <c r="B22" s="1229"/>
      <c r="C22" s="1419"/>
      <c r="D22" s="1221" t="s">
        <v>77</v>
      </c>
      <c r="E22" s="1219"/>
      <c r="F22" s="1017" t="s">
        <v>1052</v>
      </c>
      <c r="G22" s="1221" t="s">
        <v>107</v>
      </c>
      <c r="H22" s="1219"/>
      <c r="I22" s="463">
        <v>53</v>
      </c>
    </row>
    <row r="23" spans="1:9" ht="14.25" customHeight="1">
      <c r="A23" s="1314"/>
      <c r="B23" s="829"/>
      <c r="C23" s="1419"/>
      <c r="D23" s="131"/>
      <c r="E23" s="275"/>
      <c r="F23" s="150"/>
      <c r="G23" s="276" t="s">
        <v>74</v>
      </c>
      <c r="H23" s="276"/>
      <c r="I23" s="463" t="s">
        <v>245</v>
      </c>
    </row>
    <row r="24" spans="1:9" ht="14.25" customHeight="1" thickBot="1">
      <c r="A24" s="1315"/>
      <c r="B24" s="428" t="s">
        <v>1061</v>
      </c>
      <c r="C24" s="204"/>
      <c r="D24" s="221"/>
      <c r="E24" s="291"/>
      <c r="F24" s="449"/>
      <c r="G24" s="1367"/>
      <c r="H24" s="1367"/>
      <c r="I24" s="667"/>
    </row>
    <row r="25" spans="1:9" ht="14.25" customHeight="1" thickBot="1">
      <c r="A25" s="5"/>
      <c r="B25" s="5"/>
      <c r="C25" s="5"/>
      <c r="D25" s="28"/>
      <c r="E25" s="28"/>
      <c r="F25" s="28"/>
      <c r="G25" s="28"/>
      <c r="H25" s="28"/>
      <c r="I25" s="28"/>
    </row>
    <row r="26" spans="1:9" ht="18" customHeight="1">
      <c r="A26" s="1313" t="s">
        <v>1439</v>
      </c>
      <c r="B26" s="845" t="s">
        <v>246</v>
      </c>
      <c r="C26" s="850" t="s">
        <v>5</v>
      </c>
      <c r="D26" s="287"/>
      <c r="E26" s="287"/>
      <c r="F26" s="287"/>
      <c r="G26" s="287"/>
      <c r="H26" s="287"/>
      <c r="I26" s="512" t="s">
        <v>1119</v>
      </c>
    </row>
    <row r="27" spans="1:9" ht="14.25" customHeight="1">
      <c r="A27" s="1314"/>
      <c r="B27" s="1423"/>
      <c r="C27" s="616" t="s">
        <v>1386</v>
      </c>
      <c r="D27" s="1235"/>
      <c r="E27" s="1236"/>
      <c r="F27" s="1236"/>
      <c r="G27" s="1236"/>
      <c r="H27" s="1236"/>
      <c r="I27" s="1237"/>
    </row>
    <row r="28" spans="1:9" ht="14.25" customHeight="1">
      <c r="A28" s="1314"/>
      <c r="B28" s="1423"/>
      <c r="C28" s="1419" t="s">
        <v>1637</v>
      </c>
      <c r="D28" s="37"/>
      <c r="E28" s="37"/>
      <c r="F28" s="37"/>
      <c r="G28" s="37"/>
      <c r="H28" s="37"/>
      <c r="I28" s="513">
        <f>'obsah 2'!D157</f>
        <v>5079</v>
      </c>
    </row>
    <row r="29" spans="1:9" ht="14.25" customHeight="1">
      <c r="A29" s="1314"/>
      <c r="B29" s="1423"/>
      <c r="C29" s="1419"/>
      <c r="D29" s="113"/>
      <c r="E29" s="113"/>
      <c r="F29" s="113"/>
      <c r="G29" s="113"/>
      <c r="H29" s="113"/>
      <c r="I29" s="514">
        <v>4696</v>
      </c>
    </row>
    <row r="30" spans="1:9" ht="14.25" customHeight="1">
      <c r="A30" s="1314"/>
      <c r="B30" s="1423"/>
      <c r="C30" s="1419"/>
      <c r="D30" s="1251" t="s">
        <v>1289</v>
      </c>
      <c r="E30" s="1256"/>
      <c r="F30" s="1256"/>
      <c r="G30" s="1251" t="s">
        <v>67</v>
      </c>
      <c r="H30" s="1256"/>
      <c r="I30" s="1257"/>
    </row>
    <row r="31" spans="1:9" ht="14.25" customHeight="1">
      <c r="A31" s="1314"/>
      <c r="B31" s="1423"/>
      <c r="C31" s="1419"/>
      <c r="D31" s="99" t="s">
        <v>68</v>
      </c>
      <c r="E31" s="1244" t="s">
        <v>234</v>
      </c>
      <c r="F31" s="1350"/>
      <c r="G31" s="1253" t="s">
        <v>69</v>
      </c>
      <c r="H31" s="1259"/>
      <c r="I31" s="519">
        <v>107</v>
      </c>
    </row>
    <row r="32" spans="1:9" ht="14.25" customHeight="1">
      <c r="A32" s="1314"/>
      <c r="B32" s="1423"/>
      <c r="C32" s="1419"/>
      <c r="D32" s="276" t="s">
        <v>70</v>
      </c>
      <c r="E32" s="1213" t="s">
        <v>983</v>
      </c>
      <c r="F32" s="1219"/>
      <c r="G32" s="1356" t="s">
        <v>71</v>
      </c>
      <c r="H32" s="1350"/>
      <c r="I32" s="519">
        <v>55</v>
      </c>
    </row>
    <row r="33" spans="1:9" ht="14.25" customHeight="1">
      <c r="A33" s="1314"/>
      <c r="B33" s="1423"/>
      <c r="C33" s="1419"/>
      <c r="D33" s="1273"/>
      <c r="E33" s="1273"/>
      <c r="F33" s="1273"/>
      <c r="G33" s="1221" t="s">
        <v>107</v>
      </c>
      <c r="H33" s="1219"/>
      <c r="I33" s="517">
        <v>53</v>
      </c>
    </row>
    <row r="34" spans="1:9" ht="14.25" customHeight="1">
      <c r="A34" s="1314"/>
      <c r="B34" s="829"/>
      <c r="C34" s="151"/>
      <c r="D34" s="1385"/>
      <c r="E34" s="1215"/>
      <c r="F34" s="509">
        <v>350</v>
      </c>
      <c r="G34" s="1221" t="s">
        <v>74</v>
      </c>
      <c r="H34" s="1219"/>
      <c r="I34" s="463">
        <v>74</v>
      </c>
    </row>
    <row r="35" spans="1:9" ht="14.25" customHeight="1" thickBot="1">
      <c r="A35" s="1315"/>
      <c r="B35" s="476" t="s">
        <v>1061</v>
      </c>
      <c r="C35" s="204"/>
      <c r="D35" s="485"/>
      <c r="E35" s="291"/>
      <c r="F35" s="518"/>
      <c r="G35" s="1367"/>
      <c r="H35" s="1227"/>
      <c r="I35" s="667"/>
    </row>
    <row r="36" spans="1:9" ht="10.25" customHeight="1" thickBot="1">
      <c r="A36" s="5"/>
      <c r="B36" s="5"/>
      <c r="C36" s="5"/>
      <c r="D36" s="28"/>
      <c r="E36" s="28"/>
      <c r="F36" s="28"/>
      <c r="G36" s="28"/>
      <c r="H36" s="28"/>
      <c r="I36" s="28"/>
    </row>
    <row r="37" spans="1:9" ht="18" customHeight="1">
      <c r="A37" s="1313" t="s">
        <v>1439</v>
      </c>
      <c r="B37" s="845" t="s">
        <v>247</v>
      </c>
      <c r="C37" s="850" t="s">
        <v>5</v>
      </c>
      <c r="D37" s="287"/>
      <c r="E37" s="287">
        <v>0</v>
      </c>
      <c r="F37" s="287" t="s">
        <v>1111</v>
      </c>
      <c r="G37" s="287" t="s">
        <v>1112</v>
      </c>
      <c r="H37" s="287" t="s">
        <v>481</v>
      </c>
      <c r="I37" s="335" t="s">
        <v>113</v>
      </c>
    </row>
    <row r="38" spans="1:9" ht="14.25" customHeight="1">
      <c r="A38" s="1314"/>
      <c r="B38" s="1424"/>
      <c r="C38" s="350" t="s">
        <v>219</v>
      </c>
      <c r="D38" s="1235"/>
      <c r="E38" s="1236"/>
      <c r="F38" s="1236"/>
      <c r="G38" s="1236"/>
      <c r="H38" s="1236"/>
      <c r="I38" s="1237"/>
    </row>
    <row r="39" spans="1:9" ht="14.25" customHeight="1">
      <c r="A39" s="1314"/>
      <c r="B39" s="1424"/>
      <c r="C39" s="129" t="s">
        <v>222</v>
      </c>
      <c r="D39" s="37"/>
      <c r="E39" s="1082" t="s">
        <v>221</v>
      </c>
      <c r="F39" s="37">
        <f>'obsah 2'!D158</f>
        <v>5481</v>
      </c>
      <c r="G39" s="37">
        <f>'obsah 2'!E158</f>
        <v>5550</v>
      </c>
      <c r="H39" s="37">
        <f>'obsah 2'!F158</f>
        <v>5598</v>
      </c>
      <c r="I39" s="1083" t="s">
        <v>221</v>
      </c>
    </row>
    <row r="40" spans="1:9" ht="14.25" customHeight="1">
      <c r="A40" s="1314"/>
      <c r="B40" s="1424"/>
      <c r="C40" s="129" t="s">
        <v>223</v>
      </c>
      <c r="D40" s="37"/>
      <c r="E40" s="1082" t="s">
        <v>221</v>
      </c>
      <c r="F40" s="37">
        <f>'obsah 2'!D159</f>
        <v>6928</v>
      </c>
      <c r="G40" s="37">
        <f>'obsah 2'!E159</f>
        <v>7134</v>
      </c>
      <c r="H40" s="37">
        <f>'obsah 2'!F159</f>
        <v>7280</v>
      </c>
      <c r="I40" s="1083" t="s">
        <v>221</v>
      </c>
    </row>
    <row r="41" spans="1:9" ht="14.25" customHeight="1">
      <c r="A41" s="1314"/>
      <c r="B41" s="1424"/>
      <c r="C41" s="129" t="s">
        <v>224</v>
      </c>
      <c r="D41" s="37"/>
      <c r="E41" s="1082" t="s">
        <v>221</v>
      </c>
      <c r="F41" s="37">
        <f>'obsah 2'!D160</f>
        <v>7613</v>
      </c>
      <c r="G41" s="37">
        <f>'obsah 2'!E160</f>
        <v>8070</v>
      </c>
      <c r="H41" s="37">
        <f>'obsah 2'!F160</f>
        <v>8395</v>
      </c>
      <c r="I41" s="1083" t="s">
        <v>221</v>
      </c>
    </row>
    <row r="42" spans="1:9" ht="14.25" customHeight="1">
      <c r="A42" s="1314"/>
      <c r="B42" s="1424"/>
      <c r="C42" s="616" t="s">
        <v>1386</v>
      </c>
      <c r="D42" s="1414" t="s">
        <v>1118</v>
      </c>
      <c r="E42" s="1414"/>
      <c r="F42" s="343" t="s">
        <v>1968</v>
      </c>
      <c r="G42" s="113"/>
      <c r="H42" s="113"/>
      <c r="I42" s="520"/>
    </row>
    <row r="43" spans="1:9" ht="14.25" customHeight="1">
      <c r="A43" s="1314"/>
      <c r="B43" s="1424"/>
      <c r="C43" s="1419" t="s">
        <v>1638</v>
      </c>
      <c r="D43" s="348"/>
      <c r="E43" s="348"/>
      <c r="F43" s="348"/>
      <c r="G43" s="348"/>
      <c r="H43" s="348"/>
      <c r="I43" s="515"/>
    </row>
    <row r="44" spans="1:9" ht="14.25" customHeight="1">
      <c r="A44" s="1314"/>
      <c r="B44" s="1424"/>
      <c r="C44" s="1419"/>
      <c r="D44" s="1251" t="s">
        <v>1289</v>
      </c>
      <c r="E44" s="1256"/>
      <c r="F44" s="1256"/>
      <c r="G44" s="1225" t="s">
        <v>67</v>
      </c>
      <c r="H44" s="1215"/>
      <c r="I44" s="1228"/>
    </row>
    <row r="45" spans="1:9" ht="14.25" customHeight="1">
      <c r="A45" s="1314"/>
      <c r="B45" s="1424"/>
      <c r="C45" s="1419"/>
      <c r="D45" s="42" t="s">
        <v>68</v>
      </c>
      <c r="E45" s="1248" t="s">
        <v>248</v>
      </c>
      <c r="F45" s="1236"/>
      <c r="G45" s="1221" t="s">
        <v>69</v>
      </c>
      <c r="H45" s="1219"/>
      <c r="I45" s="463">
        <v>107</v>
      </c>
    </row>
    <row r="46" spans="1:9" ht="14.25" customHeight="1">
      <c r="A46" s="1314"/>
      <c r="B46" s="1424"/>
      <c r="C46" s="1419"/>
      <c r="D46" s="99" t="s">
        <v>70</v>
      </c>
      <c r="E46" s="1244" t="s">
        <v>983</v>
      </c>
      <c r="F46" s="1280"/>
      <c r="G46" s="1221" t="s">
        <v>71</v>
      </c>
      <c r="H46" s="1219"/>
      <c r="I46" s="463">
        <v>55</v>
      </c>
    </row>
    <row r="47" spans="1:9" ht="14.25" customHeight="1">
      <c r="A47" s="1314"/>
      <c r="B47" s="1424"/>
      <c r="C47" s="1419"/>
      <c r="D47" s="1221" t="s">
        <v>1296</v>
      </c>
      <c r="E47" s="1219"/>
      <c r="F47" s="1039" t="s">
        <v>1052</v>
      </c>
      <c r="G47" s="1221" t="s">
        <v>107</v>
      </c>
      <c r="H47" s="1219"/>
      <c r="I47" s="463">
        <v>53</v>
      </c>
    </row>
    <row r="48" spans="1:9" ht="14.25" customHeight="1">
      <c r="A48" s="1314"/>
      <c r="B48" s="829"/>
      <c r="C48" s="1419"/>
      <c r="D48" s="131"/>
      <c r="E48" s="275"/>
      <c r="F48" s="150"/>
      <c r="G48" s="1221" t="s">
        <v>74</v>
      </c>
      <c r="H48" s="1219"/>
      <c r="I48" s="463">
        <v>76</v>
      </c>
    </row>
    <row r="49" spans="1:9" ht="14.25" customHeight="1" thickBot="1">
      <c r="A49" s="1315"/>
      <c r="B49" s="428" t="s">
        <v>1061</v>
      </c>
      <c r="C49" s="159"/>
      <c r="D49" s="159"/>
      <c r="E49" s="159"/>
      <c r="F49" s="159"/>
      <c r="G49" s="1367"/>
      <c r="H49" s="1227"/>
      <c r="I49" s="667"/>
    </row>
    <row r="50" spans="1:9" ht="13.5" customHeight="1">
      <c r="B50" s="1022" t="s">
        <v>2042</v>
      </c>
    </row>
  </sheetData>
  <mergeCells count="58">
    <mergeCell ref="G10:H10"/>
    <mergeCell ref="A1:A10"/>
    <mergeCell ref="E46:F46"/>
    <mergeCell ref="G33:H33"/>
    <mergeCell ref="D2:I2"/>
    <mergeCell ref="D5:F5"/>
    <mergeCell ref="G5:I5"/>
    <mergeCell ref="G7:H7"/>
    <mergeCell ref="G6:H6"/>
    <mergeCell ref="E6:F6"/>
    <mergeCell ref="E7:F7"/>
    <mergeCell ref="G8:H8"/>
    <mergeCell ref="D9:E9"/>
    <mergeCell ref="D8:F8"/>
    <mergeCell ref="G46:H46"/>
    <mergeCell ref="D13:I13"/>
    <mergeCell ref="A37:A49"/>
    <mergeCell ref="A12:A24"/>
    <mergeCell ref="G34:H34"/>
    <mergeCell ref="G35:H35"/>
    <mergeCell ref="A26:A35"/>
    <mergeCell ref="B38:B47"/>
    <mergeCell ref="G20:H20"/>
    <mergeCell ref="G21:H21"/>
    <mergeCell ref="G19:I19"/>
    <mergeCell ref="E31:F31"/>
    <mergeCell ref="G31:H31"/>
    <mergeCell ref="G32:H32"/>
    <mergeCell ref="G45:H45"/>
    <mergeCell ref="D34:E34"/>
    <mergeCell ref="E20:F20"/>
    <mergeCell ref="E21:F21"/>
    <mergeCell ref="B2:B8"/>
    <mergeCell ref="C3:C8"/>
    <mergeCell ref="B13:B22"/>
    <mergeCell ref="B27:B33"/>
    <mergeCell ref="G49:H49"/>
    <mergeCell ref="G48:H48"/>
    <mergeCell ref="D30:F30"/>
    <mergeCell ref="G30:I30"/>
    <mergeCell ref="D19:F19"/>
    <mergeCell ref="G24:H24"/>
    <mergeCell ref="G47:H47"/>
    <mergeCell ref="D47:E47"/>
    <mergeCell ref="G22:H22"/>
    <mergeCell ref="D22:E22"/>
    <mergeCell ref="E32:F32"/>
    <mergeCell ref="E45:F45"/>
    <mergeCell ref="D17:E17"/>
    <mergeCell ref="D42:E42"/>
    <mergeCell ref="C18:C23"/>
    <mergeCell ref="C28:C33"/>
    <mergeCell ref="C43:C48"/>
    <mergeCell ref="D27:I27"/>
    <mergeCell ref="D38:I38"/>
    <mergeCell ref="D44:F44"/>
    <mergeCell ref="G44:I44"/>
    <mergeCell ref="D33:F33"/>
  </mergeCells>
  <hyperlinks>
    <hyperlink ref="B35" r:id="rId1" xr:uid="{00000000-0004-0000-1200-000000000000}"/>
    <hyperlink ref="B49" r:id="rId2" xr:uid="{00000000-0004-0000-1200-000001000000}"/>
    <hyperlink ref="B10" r:id="rId3" xr:uid="{00000000-0004-0000-1200-000002000000}"/>
    <hyperlink ref="B24" r:id="rId4" xr:uid="{00000000-0004-0000-1200-000003000000}"/>
  </hyperlinks>
  <pageMargins left="0.39370078740157483" right="7.874015748031496E-2" top="0.74803149606299213" bottom="0.74803149606299213" header="0" footer="0"/>
  <pageSetup paperSize="9" scale="80" orientation="portrait" r:id="rId5"/>
  <headerFooter>
    <oddHeader>&amp;C&amp;11Studio Plus</oddHeader>
    <oddFooter>&amp;C&amp;11&amp;A</oddFooter>
  </headerFooter>
  <drawing r:id="rId6"/>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List2"/>
  <dimension ref="A1:R449"/>
  <sheetViews>
    <sheetView zoomScale="90" zoomScaleNormal="90" zoomScaleSheetLayoutView="90" workbookViewId="0">
      <selection activeCell="E10" sqref="E10"/>
    </sheetView>
  </sheetViews>
  <sheetFormatPr baseColWidth="10" defaultColWidth="14.3984375" defaultRowHeight="15" customHeight="1"/>
  <cols>
    <col min="1" max="1" width="35" style="172" customWidth="1"/>
    <col min="2" max="2" width="11.59765625" style="172" customWidth="1"/>
    <col min="3" max="3" width="10.59765625" style="172" customWidth="1"/>
    <col min="4" max="4" width="42.19921875" style="172" customWidth="1"/>
    <col min="5" max="5" width="12.19921875" style="172" customWidth="1"/>
    <col min="6" max="6" width="10.796875" style="172" customWidth="1"/>
    <col min="7" max="7" width="19.796875" style="172" customWidth="1"/>
    <col min="8" max="8" width="10.59765625" style="172" bestFit="1" customWidth="1"/>
    <col min="9" max="9" width="48.796875" hidden="1" customWidth="1"/>
    <col min="10" max="10" width="18" hidden="1" customWidth="1"/>
    <col min="11" max="11" width="8.796875" hidden="1" customWidth="1"/>
    <col min="12" max="12" width="13.3984375" hidden="1" customWidth="1"/>
    <col min="13" max="13" width="5" hidden="1" customWidth="1"/>
    <col min="14" max="17" width="8.796875" hidden="1" customWidth="1"/>
    <col min="18" max="28" width="5.3984375" customWidth="1"/>
  </cols>
  <sheetData>
    <row r="1" spans="1:18" ht="37.5" customHeight="1">
      <c r="A1" s="1200" t="s">
        <v>1101</v>
      </c>
      <c r="B1" s="1201"/>
      <c r="C1" s="1201"/>
      <c r="D1" s="1201"/>
      <c r="E1" s="1201"/>
      <c r="F1" s="1201"/>
      <c r="G1" s="1201"/>
      <c r="H1" s="1201"/>
    </row>
    <row r="2" spans="1:18" ht="29.25" customHeight="1">
      <c r="A2" s="1202" t="s">
        <v>2186</v>
      </c>
      <c r="B2" s="1203"/>
      <c r="C2" s="1203"/>
      <c r="D2" s="1203"/>
      <c r="E2" s="1203"/>
      <c r="F2" s="1203"/>
      <c r="G2" s="1203"/>
      <c r="H2" s="1203"/>
    </row>
    <row r="3" spans="1:18" ht="29.25" customHeight="1">
      <c r="A3" s="1202" t="s">
        <v>2012</v>
      </c>
      <c r="B3" s="1203"/>
      <c r="C3" s="1203"/>
      <c r="D3" s="1203"/>
      <c r="E3" s="1203"/>
      <c r="F3" s="1203"/>
      <c r="G3" s="1203"/>
      <c r="H3" s="1203"/>
    </row>
    <row r="4" spans="1:18" ht="12.75" customHeight="1">
      <c r="A4" s="1118" t="s">
        <v>2100</v>
      </c>
      <c r="B4" s="1119">
        <v>1</v>
      </c>
      <c r="C4" s="1120"/>
      <c r="D4" s="1118" t="s">
        <v>2</v>
      </c>
      <c r="E4" s="1119">
        <v>1</v>
      </c>
      <c r="F4" s="1120"/>
      <c r="G4" s="1118" t="s">
        <v>2015</v>
      </c>
      <c r="H4" s="1119">
        <v>1</v>
      </c>
      <c r="I4" s="1108"/>
      <c r="J4" s="1108"/>
      <c r="K4" s="1108"/>
      <c r="L4" s="1108"/>
      <c r="M4" s="1108"/>
      <c r="N4" s="1108"/>
      <c r="O4" s="1108"/>
      <c r="P4" s="1108"/>
      <c r="Q4" s="1108"/>
      <c r="R4" s="1108"/>
    </row>
    <row r="5" spans="1:18" ht="12.75" customHeight="1">
      <c r="A5" s="1118" t="s">
        <v>1</v>
      </c>
      <c r="B5" s="1119">
        <v>1</v>
      </c>
      <c r="C5" s="1118"/>
      <c r="D5" s="1118" t="s">
        <v>2013</v>
      </c>
      <c r="E5" s="1119">
        <v>1</v>
      </c>
      <c r="F5" s="1118"/>
      <c r="G5" s="1118" t="s">
        <v>2054</v>
      </c>
      <c r="H5" s="1119">
        <v>1</v>
      </c>
      <c r="I5" s="1108"/>
      <c r="J5" s="1108"/>
      <c r="K5" s="1108"/>
      <c r="L5" s="1108"/>
      <c r="M5" s="1108"/>
      <c r="N5" s="1108"/>
      <c r="O5" s="1108"/>
      <c r="P5" s="1108"/>
      <c r="Q5" s="1108"/>
      <c r="R5" s="1108"/>
    </row>
    <row r="6" spans="1:18" ht="12.75" customHeight="1">
      <c r="A6" s="1118" t="s">
        <v>2056</v>
      </c>
      <c r="B6" s="1119">
        <v>1</v>
      </c>
      <c r="C6" s="1118"/>
      <c r="D6" s="1118" t="s">
        <v>2014</v>
      </c>
      <c r="E6" s="1119">
        <v>1</v>
      </c>
      <c r="F6" s="1118"/>
      <c r="G6" s="1118" t="s">
        <v>1580</v>
      </c>
      <c r="H6" s="1119">
        <v>1</v>
      </c>
      <c r="I6" s="1108"/>
      <c r="J6" s="1108"/>
      <c r="K6" s="1108"/>
      <c r="L6" s="1108"/>
      <c r="M6" s="1108"/>
      <c r="N6" s="1108"/>
      <c r="O6" s="1108"/>
      <c r="P6" s="1108"/>
      <c r="Q6" s="1108"/>
      <c r="R6" s="1108"/>
    </row>
    <row r="7" spans="1:18" ht="35.25" customHeight="1">
      <c r="A7" s="1204" t="s">
        <v>1856</v>
      </c>
      <c r="B7" s="1205"/>
      <c r="C7" s="1205"/>
      <c r="D7" s="1205"/>
      <c r="E7" s="1205"/>
      <c r="F7" s="1205"/>
      <c r="G7" s="1205"/>
      <c r="H7" s="1206"/>
    </row>
    <row r="8" spans="1:18" ht="19.5" customHeight="1">
      <c r="A8" s="1207" t="s">
        <v>1</v>
      </c>
      <c r="B8" s="1208"/>
      <c r="C8" s="1208"/>
      <c r="D8" s="1208"/>
      <c r="E8" s="1208"/>
      <c r="F8" s="1208"/>
      <c r="G8" s="1208"/>
      <c r="H8" s="1209"/>
    </row>
    <row r="9" spans="1:18" ht="9" customHeight="1">
      <c r="A9" s="118"/>
      <c r="B9" s="118"/>
      <c r="C9" s="118"/>
      <c r="D9" s="118"/>
      <c r="E9" s="118"/>
      <c r="F9" s="118"/>
      <c r="G9" s="118"/>
      <c r="H9" s="118"/>
    </row>
    <row r="10" spans="1:18" ht="19.5" customHeight="1">
      <c r="A10" s="118" t="s">
        <v>3</v>
      </c>
      <c r="B10" s="332" t="s">
        <v>1390</v>
      </c>
      <c r="C10" s="118"/>
      <c r="D10" s="118" t="s">
        <v>1876</v>
      </c>
      <c r="E10" s="623" t="s">
        <v>1404</v>
      </c>
      <c r="F10" s="118"/>
      <c r="G10" s="118"/>
      <c r="H10" s="332"/>
    </row>
    <row r="11" spans="1:18" ht="19.5" customHeight="1">
      <c r="A11" s="279" t="s">
        <v>5</v>
      </c>
      <c r="B11" s="623" t="s">
        <v>1393</v>
      </c>
      <c r="C11" s="279"/>
      <c r="D11" s="172" t="s">
        <v>1877</v>
      </c>
      <c r="E11" s="332" t="s">
        <v>1400</v>
      </c>
      <c r="F11" s="118"/>
      <c r="G11" s="118"/>
      <c r="H11" s="332"/>
    </row>
    <row r="12" spans="1:18" ht="19.5" customHeight="1">
      <c r="A12" s="118" t="s">
        <v>8</v>
      </c>
      <c r="B12" s="332" t="s">
        <v>1394</v>
      </c>
      <c r="D12" s="118" t="s">
        <v>20</v>
      </c>
      <c r="E12" s="332" t="s">
        <v>1405</v>
      </c>
      <c r="F12" s="118"/>
      <c r="G12" s="118"/>
      <c r="H12" s="332"/>
    </row>
    <row r="13" spans="1:18" ht="19.5" customHeight="1">
      <c r="A13" s="118" t="s">
        <v>1086</v>
      </c>
      <c r="B13" s="332" t="s">
        <v>1395</v>
      </c>
      <c r="C13" s="118"/>
      <c r="D13" s="279" t="s">
        <v>1878</v>
      </c>
      <c r="E13" s="332" t="s">
        <v>1161</v>
      </c>
      <c r="F13" s="118"/>
      <c r="G13" s="118"/>
      <c r="H13" s="61"/>
    </row>
    <row r="14" spans="1:18" ht="19.5" customHeight="1">
      <c r="A14" s="118" t="s">
        <v>15</v>
      </c>
      <c r="B14" s="332" t="s">
        <v>1396</v>
      </c>
      <c r="C14" s="118"/>
      <c r="D14" s="172" t="s">
        <v>1158</v>
      </c>
      <c r="E14" s="623" t="s">
        <v>1156</v>
      </c>
      <c r="G14" s="118"/>
      <c r="H14" s="61"/>
    </row>
    <row r="15" spans="1:18" ht="19.5" customHeight="1">
      <c r="A15" s="279" t="s">
        <v>17</v>
      </c>
      <c r="B15" s="332" t="s">
        <v>1392</v>
      </c>
      <c r="C15" s="118"/>
      <c r="D15" s="279" t="s">
        <v>1879</v>
      </c>
      <c r="E15" s="332" t="s">
        <v>1406</v>
      </c>
      <c r="G15" s="118"/>
      <c r="H15" s="61"/>
    </row>
    <row r="16" spans="1:18" ht="19.5" customHeight="1">
      <c r="A16" s="279" t="s">
        <v>19</v>
      </c>
      <c r="B16" s="332" t="s">
        <v>1155</v>
      </c>
      <c r="C16" s="118"/>
      <c r="D16" s="118" t="s">
        <v>7</v>
      </c>
      <c r="E16" s="332" t="s">
        <v>1407</v>
      </c>
      <c r="G16" s="118"/>
      <c r="H16" s="61"/>
    </row>
    <row r="17" spans="1:8" ht="19.5" customHeight="1">
      <c r="A17" s="118" t="s">
        <v>21</v>
      </c>
      <c r="B17" s="332" t="s">
        <v>1397</v>
      </c>
      <c r="C17" s="118"/>
      <c r="D17" s="118" t="s">
        <v>10</v>
      </c>
      <c r="E17" s="332" t="s">
        <v>1408</v>
      </c>
      <c r="F17" s="118"/>
      <c r="G17" s="118"/>
      <c r="H17" s="61"/>
    </row>
    <row r="18" spans="1:8" ht="19.5" customHeight="1">
      <c r="A18" s="118" t="s">
        <v>23</v>
      </c>
      <c r="B18" s="332" t="s">
        <v>1398</v>
      </c>
      <c r="C18" s="279"/>
      <c r="D18" s="172" t="s">
        <v>1880</v>
      </c>
      <c r="E18" s="623" t="s">
        <v>1156</v>
      </c>
      <c r="F18" s="279"/>
      <c r="G18" s="118"/>
      <c r="H18" s="61"/>
    </row>
    <row r="19" spans="1:8" ht="19.5" customHeight="1">
      <c r="A19" s="118" t="s">
        <v>4</v>
      </c>
      <c r="B19" s="332" t="s">
        <v>1399</v>
      </c>
      <c r="C19" s="279"/>
      <c r="D19" s="172" t="s">
        <v>1157</v>
      </c>
      <c r="E19" s="623" t="s">
        <v>1156</v>
      </c>
      <c r="F19" s="118"/>
      <c r="G19" s="118"/>
      <c r="H19" s="61"/>
    </row>
    <row r="20" spans="1:8" ht="19.5" customHeight="1">
      <c r="A20" s="118" t="s">
        <v>6</v>
      </c>
      <c r="B20" s="332" t="s">
        <v>1391</v>
      </c>
      <c r="C20" s="118"/>
      <c r="D20" s="118" t="s">
        <v>11</v>
      </c>
      <c r="E20" s="623" t="s">
        <v>1169</v>
      </c>
      <c r="G20" s="118"/>
      <c r="H20" s="328"/>
    </row>
    <row r="21" spans="1:8" ht="19.5" customHeight="1">
      <c r="A21" s="118" t="s">
        <v>1167</v>
      </c>
      <c r="B21" s="332" t="s">
        <v>1400</v>
      </c>
      <c r="C21" s="118"/>
      <c r="D21" s="605" t="s">
        <v>1096</v>
      </c>
      <c r="E21" s="332" t="s">
        <v>1395</v>
      </c>
      <c r="F21" s="298"/>
      <c r="G21" s="279"/>
      <c r="H21" s="61"/>
    </row>
    <row r="22" spans="1:8" ht="19.5" customHeight="1">
      <c r="A22" s="210" t="s">
        <v>1874</v>
      </c>
      <c r="B22" s="332" t="s">
        <v>1400</v>
      </c>
      <c r="C22" s="118"/>
      <c r="D22" s="118" t="s">
        <v>1881</v>
      </c>
      <c r="E22" s="332" t="s">
        <v>1409</v>
      </c>
      <c r="F22" s="118"/>
      <c r="G22" s="118"/>
      <c r="H22" s="61"/>
    </row>
    <row r="23" spans="1:8" ht="19.5" customHeight="1">
      <c r="A23" s="279" t="s">
        <v>9</v>
      </c>
      <c r="B23" s="332" t="s">
        <v>1401</v>
      </c>
      <c r="C23" s="118"/>
      <c r="D23" s="118" t="s">
        <v>12</v>
      </c>
      <c r="E23" s="332" t="s">
        <v>1410</v>
      </c>
      <c r="F23" s="118"/>
      <c r="G23" s="118"/>
      <c r="H23" s="61"/>
    </row>
    <row r="24" spans="1:8" ht="19.5" customHeight="1">
      <c r="A24" s="118" t="s">
        <v>1875</v>
      </c>
      <c r="B24" s="332" t="s">
        <v>1169</v>
      </c>
      <c r="D24" s="279" t="s">
        <v>16</v>
      </c>
      <c r="E24" s="332" t="s">
        <v>1403</v>
      </c>
      <c r="G24" s="118"/>
      <c r="H24" s="61"/>
    </row>
    <row r="25" spans="1:8" ht="19.5" customHeight="1">
      <c r="A25" s="279" t="s">
        <v>13</v>
      </c>
      <c r="B25" s="332" t="s">
        <v>1395</v>
      </c>
      <c r="C25" s="279"/>
      <c r="D25" s="118" t="s">
        <v>22</v>
      </c>
      <c r="E25" s="332" t="s">
        <v>1396</v>
      </c>
      <c r="G25" s="118"/>
      <c r="H25" s="61"/>
    </row>
    <row r="26" spans="1:8" ht="19.5" customHeight="1">
      <c r="A26" s="118" t="s">
        <v>14</v>
      </c>
      <c r="B26" s="332" t="s">
        <v>1328</v>
      </c>
      <c r="D26" s="118"/>
      <c r="E26" s="332"/>
      <c r="G26" s="118"/>
      <c r="H26" s="61"/>
    </row>
    <row r="27" spans="1:8" ht="19.5" customHeight="1">
      <c r="A27" s="172" t="s">
        <v>1162</v>
      </c>
      <c r="B27" s="332" t="s">
        <v>1400</v>
      </c>
      <c r="C27" s="279"/>
      <c r="D27" s="118"/>
      <c r="E27" s="332"/>
    </row>
    <row r="28" spans="1:8" ht="19.5" customHeight="1">
      <c r="C28" s="118"/>
      <c r="D28" s="298"/>
      <c r="E28" s="298"/>
      <c r="F28" s="298"/>
      <c r="H28" s="61"/>
    </row>
    <row r="29" spans="1:8" ht="19.5" customHeight="1">
      <c r="A29" s="1197" t="s">
        <v>1769</v>
      </c>
      <c r="B29" s="1196"/>
      <c r="C29" s="1196"/>
      <c r="D29" s="1196" t="s">
        <v>1363</v>
      </c>
      <c r="E29" s="1196"/>
      <c r="F29" s="1196"/>
      <c r="G29" s="1078"/>
      <c r="H29" s="1079"/>
    </row>
    <row r="30" spans="1:8" ht="9" customHeight="1">
      <c r="A30" s="1"/>
      <c r="B30" s="1"/>
      <c r="C30" s="1"/>
      <c r="D30" s="1"/>
      <c r="E30" s="1"/>
      <c r="F30" s="1"/>
      <c r="G30" s="118"/>
      <c r="H30" s="118"/>
    </row>
    <row r="31" spans="1:8" ht="19.5" customHeight="1">
      <c r="A31" s="172" t="s">
        <v>1166</v>
      </c>
      <c r="B31" s="624" t="s">
        <v>1767</v>
      </c>
      <c r="C31" s="118"/>
      <c r="D31" s="1" t="s">
        <v>47</v>
      </c>
      <c r="E31" s="624" t="s">
        <v>1767</v>
      </c>
      <c r="G31" s="118"/>
      <c r="H31" s="61"/>
    </row>
    <row r="32" spans="1:8" ht="19.5" customHeight="1">
      <c r="A32" s="1" t="s">
        <v>1755</v>
      </c>
      <c r="B32" s="624" t="s">
        <v>1767</v>
      </c>
      <c r="C32" s="118"/>
      <c r="D32" s="1" t="s">
        <v>43</v>
      </c>
      <c r="E32" s="624" t="s">
        <v>1767</v>
      </c>
      <c r="F32" s="1"/>
      <c r="G32" s="343"/>
      <c r="H32" s="61"/>
    </row>
    <row r="33" spans="1:8" ht="19.5" customHeight="1">
      <c r="A33" s="1"/>
      <c r="B33" s="624"/>
      <c r="C33" s="118"/>
      <c r="D33" s="172" t="s">
        <v>1753</v>
      </c>
      <c r="E33" s="624" t="s">
        <v>1767</v>
      </c>
      <c r="F33" s="118"/>
      <c r="G33" s="118"/>
      <c r="H33" s="61"/>
    </row>
    <row r="34" spans="1:8" ht="19.5" customHeight="1">
      <c r="B34" s="207"/>
      <c r="C34" s="118"/>
      <c r="D34" s="172" t="s">
        <v>1754</v>
      </c>
      <c r="E34" s="624" t="s">
        <v>1450</v>
      </c>
      <c r="G34" s="118"/>
      <c r="H34" s="61"/>
    </row>
    <row r="35" spans="1:8" ht="19.5" customHeight="1">
      <c r="F35" s="118"/>
      <c r="G35" s="343"/>
      <c r="H35" s="343"/>
    </row>
    <row r="36" spans="1:8" ht="19.5" customHeight="1">
      <c r="A36" s="1198" t="s">
        <v>1770</v>
      </c>
      <c r="B36" s="1199"/>
      <c r="C36" s="1080"/>
      <c r="D36" s="1080" t="s">
        <v>1771</v>
      </c>
      <c r="E36" s="1081"/>
      <c r="F36" s="1081"/>
      <c r="G36" s="1078"/>
      <c r="H36" s="1079"/>
    </row>
    <row r="37" spans="1:8" ht="9" customHeight="1">
      <c r="A37" s="1"/>
      <c r="B37" s="1"/>
      <c r="C37" s="1"/>
      <c r="D37" s="1"/>
      <c r="E37" s="1"/>
      <c r="F37" s="1"/>
      <c r="G37" s="118"/>
      <c r="H37" s="118"/>
    </row>
    <row r="38" spans="1:8" ht="19.5" customHeight="1">
      <c r="A38" s="601" t="s">
        <v>2103</v>
      </c>
      <c r="B38" s="624" t="s">
        <v>1402</v>
      </c>
      <c r="C38" s="622"/>
      <c r="D38" s="622" t="s">
        <v>2016</v>
      </c>
      <c r="E38" s="624" t="s">
        <v>1389</v>
      </c>
      <c r="F38" s="1"/>
      <c r="H38" s="1"/>
    </row>
    <row r="39" spans="1:8" ht="19.5" customHeight="1">
      <c r="A39" s="602" t="s">
        <v>2019</v>
      </c>
      <c r="B39" s="624" t="s">
        <v>1402</v>
      </c>
      <c r="C39" s="617"/>
      <c r="D39" s="617" t="s">
        <v>2017</v>
      </c>
      <c r="E39" s="624" t="s">
        <v>1389</v>
      </c>
      <c r="F39" s="1"/>
      <c r="H39" s="1"/>
    </row>
    <row r="40" spans="1:8" ht="19.5" customHeight="1">
      <c r="A40" s="603" t="s">
        <v>2020</v>
      </c>
      <c r="B40" s="624" t="s">
        <v>1402</v>
      </c>
      <c r="C40" s="617"/>
      <c r="D40" s="617" t="s">
        <v>2018</v>
      </c>
      <c r="E40" s="624" t="s">
        <v>1389</v>
      </c>
      <c r="F40" s="207"/>
      <c r="G40" s="1"/>
      <c r="H40" s="1"/>
    </row>
    <row r="41" spans="1:8" ht="19.5" customHeight="1">
      <c r="A41" s="602"/>
      <c r="B41" s="455"/>
      <c r="C41" s="617"/>
      <c r="D41" s="617" t="s">
        <v>2104</v>
      </c>
      <c r="E41" s="624" t="s">
        <v>1389</v>
      </c>
      <c r="F41" s="1"/>
      <c r="G41" s="1"/>
      <c r="H41" s="1"/>
    </row>
    <row r="42" spans="1:8" ht="19.5" customHeight="1">
      <c r="A42" s="604"/>
      <c r="B42" s="455"/>
      <c r="C42" s="617"/>
      <c r="D42" s="617"/>
      <c r="E42" s="624"/>
      <c r="F42" s="1"/>
      <c r="G42" s="1"/>
      <c r="H42" s="1"/>
    </row>
    <row r="43" spans="1:8" ht="19.5" customHeight="1">
      <c r="A43" s="1009"/>
      <c r="B43" s="1009"/>
      <c r="C43" s="1009"/>
      <c r="D43" s="1009"/>
      <c r="E43" s="1009"/>
      <c r="F43" s="1009"/>
    </row>
    <row r="44" spans="1:8" ht="19.5" customHeight="1">
      <c r="A44" s="1091"/>
      <c r="B44" s="1091"/>
      <c r="C44" s="1091"/>
      <c r="D44" s="1091"/>
      <c r="E44" s="1091"/>
      <c r="F44" s="1195"/>
    </row>
    <row r="45" spans="1:8" ht="19.5" customHeight="1">
      <c r="A45" s="1091"/>
      <c r="B45" s="1091"/>
      <c r="C45" s="1091"/>
      <c r="D45" s="1091"/>
      <c r="E45" s="1091"/>
      <c r="F45" s="1195"/>
    </row>
    <row r="46" spans="1:8" ht="19.5" customHeight="1">
      <c r="A46" s="1091"/>
      <c r="B46" s="1091"/>
      <c r="C46" s="1091"/>
      <c r="D46" s="1091"/>
      <c r="E46" s="1091"/>
      <c r="F46" s="1091"/>
    </row>
    <row r="47" spans="1:8" ht="19.5" customHeight="1">
      <c r="A47" s="1091"/>
      <c r="B47" s="1091"/>
      <c r="C47" s="1091"/>
      <c r="D47" s="1091"/>
      <c r="E47" s="1091"/>
      <c r="F47" s="1091"/>
    </row>
    <row r="48" spans="1:8" ht="19.5" customHeight="1">
      <c r="A48" s="1091"/>
      <c r="B48" s="1091"/>
      <c r="C48" s="1091"/>
      <c r="D48" s="1091"/>
      <c r="E48" s="1091"/>
      <c r="F48" s="1091"/>
    </row>
    <row r="49" spans="1:13" ht="16">
      <c r="A49" s="929"/>
      <c r="B49" s="929"/>
      <c r="C49" s="929"/>
      <c r="D49" s="929"/>
      <c r="E49" s="929"/>
      <c r="F49" s="929"/>
      <c r="G49" s="343"/>
      <c r="I49" s="779"/>
    </row>
    <row r="50" spans="1:13" ht="16">
      <c r="A50" s="929"/>
      <c r="B50" s="929"/>
      <c r="C50" s="929"/>
      <c r="D50" s="929"/>
      <c r="E50" s="929"/>
      <c r="F50" s="929"/>
      <c r="G50" s="343"/>
      <c r="I50" s="779"/>
    </row>
    <row r="51" spans="1:13" ht="16">
      <c r="A51" s="929"/>
      <c r="B51" s="929"/>
      <c r="C51" s="929"/>
      <c r="D51" s="929"/>
      <c r="E51" s="929"/>
      <c r="F51" s="929"/>
      <c r="G51" s="343"/>
      <c r="I51" s="779"/>
    </row>
    <row r="52" spans="1:13" ht="16">
      <c r="A52" s="929"/>
      <c r="B52" s="929"/>
      <c r="C52" s="929"/>
      <c r="D52" s="929"/>
      <c r="E52" s="929"/>
      <c r="F52" s="929"/>
      <c r="G52" s="343"/>
      <c r="I52" s="779"/>
    </row>
    <row r="53" spans="1:13" ht="16">
      <c r="A53" s="929"/>
      <c r="B53" s="929"/>
      <c r="C53" s="929"/>
      <c r="D53" s="929"/>
      <c r="E53" s="929"/>
      <c r="F53" s="929"/>
      <c r="G53" s="343"/>
      <c r="I53" s="779"/>
    </row>
    <row r="54" spans="1:13" ht="16">
      <c r="A54" s="929"/>
      <c r="B54" s="929"/>
      <c r="C54" s="929"/>
      <c r="D54" s="929"/>
      <c r="E54" s="929"/>
      <c r="F54" s="929"/>
      <c r="G54" s="343"/>
      <c r="I54" s="779"/>
    </row>
    <row r="55" spans="1:13" ht="16">
      <c r="A55" s="929"/>
      <c r="B55" s="929"/>
      <c r="C55" s="929"/>
      <c r="D55" s="929"/>
      <c r="E55" s="929"/>
      <c r="F55" s="929"/>
      <c r="G55" s="343"/>
      <c r="I55" s="779"/>
    </row>
    <row r="56" spans="1:13" ht="16">
      <c r="A56" s="929"/>
      <c r="B56" s="929"/>
      <c r="C56" s="929"/>
      <c r="D56" s="929"/>
      <c r="E56" s="929"/>
      <c r="F56" s="929"/>
      <c r="G56" s="343"/>
      <c r="I56" s="779"/>
    </row>
    <row r="57" spans="1:13" ht="16">
      <c r="A57" s="929"/>
      <c r="B57" s="929"/>
      <c r="C57" s="929"/>
      <c r="D57" s="929"/>
      <c r="E57" s="929"/>
      <c r="F57" s="929"/>
      <c r="G57" s="343"/>
      <c r="I57" s="779"/>
    </row>
    <row r="58" spans="1:13" ht="16">
      <c r="A58" s="929"/>
      <c r="B58" s="929"/>
      <c r="C58" s="929"/>
      <c r="D58" s="929"/>
      <c r="E58" s="929"/>
      <c r="F58" s="929"/>
      <c r="G58" s="343"/>
      <c r="I58" s="779"/>
    </row>
    <row r="59" spans="1:13" ht="17" hidden="1" thickBot="1">
      <c r="A59" s="929"/>
      <c r="B59" s="929"/>
      <c r="C59" s="929"/>
      <c r="D59" s="929"/>
      <c r="E59" s="929"/>
      <c r="F59" s="929"/>
      <c r="G59" s="343"/>
      <c r="I59" s="779"/>
    </row>
    <row r="60" spans="1:13" ht="30" hidden="1" thickBot="1">
      <c r="A60" s="929"/>
      <c r="B60" s="929"/>
      <c r="C60" s="929"/>
      <c r="D60" s="929"/>
      <c r="E60" s="929"/>
      <c r="F60" s="929"/>
      <c r="G60" s="1008" t="s">
        <v>113</v>
      </c>
      <c r="H60" s="761"/>
      <c r="I60" s="758" t="s">
        <v>1857</v>
      </c>
      <c r="J60" s="759" t="s">
        <v>1858</v>
      </c>
      <c r="K60" s="759" t="s">
        <v>1581</v>
      </c>
      <c r="L60" s="759" t="s">
        <v>1859</v>
      </c>
    </row>
    <row r="61" spans="1:13" ht="17" hidden="1" thickTop="1" thickBot="1">
      <c r="A61" s="1023" t="s">
        <v>1468</v>
      </c>
      <c r="B61" s="806"/>
      <c r="C61" s="806"/>
      <c r="D61" s="806"/>
      <c r="E61" s="806"/>
      <c r="F61" s="806"/>
      <c r="G61" s="807"/>
      <c r="H61" s="761"/>
      <c r="I61" s="805" t="s">
        <v>1860</v>
      </c>
      <c r="J61" s="806"/>
      <c r="K61" s="806"/>
      <c r="L61" s="807"/>
    </row>
    <row r="62" spans="1:13" ht="16" hidden="1" thickBot="1">
      <c r="A62" s="760" t="s">
        <v>89</v>
      </c>
      <c r="B62" s="761"/>
      <c r="C62" s="761">
        <v>6315</v>
      </c>
      <c r="D62" s="761">
        <v>6477</v>
      </c>
      <c r="E62" s="761">
        <v>6705</v>
      </c>
      <c r="F62" s="761">
        <v>6868</v>
      </c>
      <c r="G62" s="762">
        <v>7553</v>
      </c>
      <c r="H62" s="761"/>
      <c r="I62" s="760" t="s">
        <v>50</v>
      </c>
      <c r="J62" s="761"/>
      <c r="K62" s="761"/>
      <c r="L62" s="767">
        <f t="shared" ref="L62:L75" si="0">M62*$H$5</f>
        <v>926</v>
      </c>
      <c r="M62">
        <v>926</v>
      </c>
    </row>
    <row r="63" spans="1:13" ht="16" hidden="1" thickBot="1">
      <c r="A63" s="760" t="s">
        <v>90</v>
      </c>
      <c r="B63" s="761"/>
      <c r="C63" s="761">
        <v>5361</v>
      </c>
      <c r="D63" s="761">
        <v>5524</v>
      </c>
      <c r="E63" s="761">
        <v>5752</v>
      </c>
      <c r="F63" s="761">
        <v>5915</v>
      </c>
      <c r="G63" s="762">
        <v>6600</v>
      </c>
      <c r="H63" s="761"/>
      <c r="I63" s="760" t="s">
        <v>53</v>
      </c>
      <c r="J63" s="761"/>
      <c r="K63" s="761"/>
      <c r="L63" s="767">
        <f t="shared" si="0"/>
        <v>1210</v>
      </c>
      <c r="M63">
        <v>1210</v>
      </c>
    </row>
    <row r="64" spans="1:13" ht="16" hidden="1" thickBot="1">
      <c r="A64" s="760" t="s">
        <v>91</v>
      </c>
      <c r="B64" s="761"/>
      <c r="C64" s="761">
        <v>5097</v>
      </c>
      <c r="D64" s="761">
        <v>5260</v>
      </c>
      <c r="E64" s="761">
        <v>5488</v>
      </c>
      <c r="F64" s="761">
        <v>5650</v>
      </c>
      <c r="G64" s="762">
        <v>6335</v>
      </c>
      <c r="H64" s="761"/>
      <c r="I64" s="760" t="s">
        <v>766</v>
      </c>
      <c r="J64" s="761"/>
      <c r="K64" s="761"/>
      <c r="L64" s="767">
        <f t="shared" si="0"/>
        <v>1008</v>
      </c>
      <c r="M64">
        <v>1008</v>
      </c>
    </row>
    <row r="65" spans="1:13" ht="16" hidden="1" thickBot="1">
      <c r="A65" s="760" t="s">
        <v>99</v>
      </c>
      <c r="B65" s="761"/>
      <c r="C65" s="761">
        <v>6374</v>
      </c>
      <c r="D65" s="761">
        <v>6472</v>
      </c>
      <c r="E65" s="761">
        <v>6609</v>
      </c>
      <c r="F65" s="761">
        <v>6706</v>
      </c>
      <c r="G65" s="762">
        <v>7117</v>
      </c>
      <c r="H65" s="761"/>
      <c r="I65" s="760" t="s">
        <v>767</v>
      </c>
      <c r="J65" s="761"/>
      <c r="K65" s="761"/>
      <c r="L65" s="767">
        <f t="shared" si="0"/>
        <v>1309</v>
      </c>
      <c r="M65">
        <v>1309</v>
      </c>
    </row>
    <row r="66" spans="1:13" ht="16" hidden="1" thickBot="1">
      <c r="A66" s="764" t="s">
        <v>100</v>
      </c>
      <c r="B66" s="758"/>
      <c r="C66" s="758">
        <v>5229</v>
      </c>
      <c r="D66" s="758">
        <v>5327</v>
      </c>
      <c r="E66" s="758">
        <v>5464</v>
      </c>
      <c r="F66" s="758">
        <v>5562</v>
      </c>
      <c r="G66" s="766">
        <v>5972</v>
      </c>
      <c r="H66" s="761"/>
      <c r="I66" s="760" t="s">
        <v>1084</v>
      </c>
      <c r="J66" s="761"/>
      <c r="K66" s="761"/>
      <c r="L66" s="767">
        <f t="shared" si="0"/>
        <v>595</v>
      </c>
      <c r="M66">
        <v>595</v>
      </c>
    </row>
    <row r="67" spans="1:13" ht="17" hidden="1" thickTop="1" thickBot="1">
      <c r="A67" s="760" t="s">
        <v>1469</v>
      </c>
      <c r="B67" s="761"/>
      <c r="C67" s="761"/>
      <c r="D67" s="761"/>
      <c r="E67" s="761"/>
      <c r="F67" s="761"/>
      <c r="G67" s="762"/>
      <c r="H67" s="761"/>
      <c r="I67" s="764" t="s">
        <v>1087</v>
      </c>
      <c r="J67" s="758"/>
      <c r="K67" s="758"/>
      <c r="L67" s="817">
        <f t="shared" si="0"/>
        <v>982</v>
      </c>
      <c r="M67">
        <v>982</v>
      </c>
    </row>
    <row r="68" spans="1:13" ht="17" hidden="1" thickTop="1" thickBot="1">
      <c r="A68" s="760" t="s">
        <v>1470</v>
      </c>
      <c r="B68" s="761"/>
      <c r="C68" s="761">
        <v>4283</v>
      </c>
      <c r="D68" s="761">
        <v>4381</v>
      </c>
      <c r="E68" s="761">
        <v>4518</v>
      </c>
      <c r="F68" s="761">
        <v>4615</v>
      </c>
      <c r="G68" s="762">
        <v>5026</v>
      </c>
      <c r="H68" s="761"/>
      <c r="I68" s="780" t="s">
        <v>1861</v>
      </c>
      <c r="J68" s="761"/>
      <c r="K68" s="761"/>
      <c r="L68" s="1102"/>
    </row>
    <row r="69" spans="1:13" ht="16" hidden="1" thickBot="1">
      <c r="A69" s="760" t="s">
        <v>1279</v>
      </c>
      <c r="B69" s="761"/>
      <c r="C69" s="761">
        <v>5060</v>
      </c>
      <c r="D69" s="761">
        <v>5158</v>
      </c>
      <c r="E69" s="761">
        <v>5295</v>
      </c>
      <c r="F69" s="761">
        <v>5392</v>
      </c>
      <c r="G69" s="762">
        <v>5803</v>
      </c>
      <c r="H69" s="761"/>
      <c r="I69" s="760" t="s">
        <v>56</v>
      </c>
      <c r="J69" s="761"/>
      <c r="K69" s="761"/>
      <c r="L69" s="767">
        <f t="shared" si="0"/>
        <v>749</v>
      </c>
      <c r="M69">
        <v>749</v>
      </c>
    </row>
    <row r="70" spans="1:13" ht="30" hidden="1" thickBot="1">
      <c r="A70" s="769" t="s">
        <v>1076</v>
      </c>
      <c r="B70" s="770"/>
      <c r="C70" s="770"/>
      <c r="D70" s="770">
        <v>5080</v>
      </c>
      <c r="E70" s="770"/>
      <c r="F70" s="770"/>
      <c r="G70" s="771"/>
      <c r="H70" s="770" t="s">
        <v>1577</v>
      </c>
      <c r="I70" s="760" t="s">
        <v>54</v>
      </c>
      <c r="J70" s="761"/>
      <c r="K70" s="761"/>
      <c r="L70" s="767">
        <f t="shared" si="0"/>
        <v>957</v>
      </c>
      <c r="M70">
        <v>957</v>
      </c>
    </row>
    <row r="71" spans="1:13" ht="30" hidden="1" thickBot="1">
      <c r="A71" s="769" t="s">
        <v>1889</v>
      </c>
      <c r="B71" s="770"/>
      <c r="C71" s="770"/>
      <c r="D71" s="770">
        <v>5080</v>
      </c>
      <c r="E71" s="770"/>
      <c r="F71" s="770"/>
      <c r="G71" s="771"/>
      <c r="H71" s="770" t="s">
        <v>1577</v>
      </c>
      <c r="I71" s="760" t="s">
        <v>51</v>
      </c>
      <c r="J71" s="761"/>
      <c r="K71" s="761"/>
      <c r="L71" s="767">
        <f t="shared" si="0"/>
        <v>658</v>
      </c>
      <c r="M71">
        <v>658</v>
      </c>
    </row>
    <row r="72" spans="1:13" ht="16" hidden="1" thickBot="1">
      <c r="A72" s="772" t="s">
        <v>1218</v>
      </c>
      <c r="B72" s="773"/>
      <c r="C72" s="773"/>
      <c r="D72" s="773">
        <v>5800</v>
      </c>
      <c r="E72" s="773">
        <v>5843</v>
      </c>
      <c r="F72" s="773">
        <v>6213</v>
      </c>
      <c r="G72" s="774"/>
      <c r="H72" s="761"/>
      <c r="I72" s="760" t="s">
        <v>55</v>
      </c>
      <c r="J72" s="761"/>
      <c r="K72" s="761"/>
      <c r="L72" s="767">
        <f t="shared" si="0"/>
        <v>230</v>
      </c>
      <c r="M72">
        <v>230</v>
      </c>
    </row>
    <row r="73" spans="1:13" ht="17" hidden="1" thickTop="1" thickBot="1">
      <c r="A73" s="760" t="s">
        <v>1471</v>
      </c>
      <c r="B73" s="761"/>
      <c r="C73" s="761"/>
      <c r="D73" s="761"/>
      <c r="E73" s="761"/>
      <c r="F73" s="761"/>
      <c r="G73" s="762"/>
      <c r="H73" s="761"/>
      <c r="I73" s="760" t="s">
        <v>60</v>
      </c>
      <c r="J73" s="761"/>
      <c r="K73" s="761"/>
      <c r="L73" s="767">
        <f t="shared" si="0"/>
        <v>597</v>
      </c>
      <c r="M73">
        <v>597</v>
      </c>
    </row>
    <row r="74" spans="1:13" ht="16" hidden="1" thickBot="1">
      <c r="A74" s="760" t="s">
        <v>101</v>
      </c>
      <c r="B74" s="761"/>
      <c r="C74" s="761">
        <v>6952</v>
      </c>
      <c r="D74" s="761">
        <v>7278</v>
      </c>
      <c r="E74" s="761">
        <v>7734</v>
      </c>
      <c r="F74" s="761">
        <v>8059</v>
      </c>
      <c r="G74" s="762">
        <v>9428</v>
      </c>
      <c r="H74" s="761"/>
      <c r="I74" s="760" t="s">
        <v>2129</v>
      </c>
      <c r="J74" s="761"/>
      <c r="K74" s="761"/>
      <c r="L74" s="767">
        <f t="shared" si="0"/>
        <v>876</v>
      </c>
      <c r="M74">
        <v>876</v>
      </c>
    </row>
    <row r="75" spans="1:13" ht="16" hidden="1" thickBot="1">
      <c r="A75" s="760" t="s">
        <v>102</v>
      </c>
      <c r="B75" s="761"/>
      <c r="C75" s="761">
        <v>5977</v>
      </c>
      <c r="D75" s="761">
        <v>6139</v>
      </c>
      <c r="E75" s="761">
        <v>6368</v>
      </c>
      <c r="F75" s="761">
        <v>6530</v>
      </c>
      <c r="G75" s="762">
        <v>7215</v>
      </c>
      <c r="H75" s="761"/>
      <c r="I75" s="764" t="s">
        <v>2130</v>
      </c>
      <c r="J75" s="758"/>
      <c r="K75" s="758"/>
      <c r="L75" s="817">
        <f t="shared" si="0"/>
        <v>958</v>
      </c>
      <c r="M75">
        <v>958</v>
      </c>
    </row>
    <row r="76" spans="1:13" ht="17" hidden="1" thickTop="1" thickBot="1">
      <c r="A76" s="760" t="s">
        <v>103</v>
      </c>
      <c r="B76" s="761"/>
      <c r="C76" s="761">
        <v>5471</v>
      </c>
      <c r="D76" s="761">
        <v>5634</v>
      </c>
      <c r="E76" s="761">
        <v>5862</v>
      </c>
      <c r="F76" s="761">
        <v>6024</v>
      </c>
      <c r="G76" s="762">
        <v>6709</v>
      </c>
      <c r="H76" s="761"/>
      <c r="I76" s="780" t="s">
        <v>1862</v>
      </c>
      <c r="J76" s="761"/>
      <c r="K76" s="761"/>
      <c r="L76" s="1102"/>
    </row>
    <row r="77" spans="1:13" ht="30" hidden="1" thickBot="1">
      <c r="A77" s="764" t="s">
        <v>1027</v>
      </c>
      <c r="B77" s="758"/>
      <c r="C77" s="758">
        <v>4451</v>
      </c>
      <c r="D77" s="758">
        <v>4549</v>
      </c>
      <c r="E77" s="758">
        <v>4686</v>
      </c>
      <c r="F77" s="758">
        <v>4783</v>
      </c>
      <c r="G77" s="766">
        <v>5194</v>
      </c>
      <c r="H77" s="761"/>
      <c r="I77" s="760" t="s">
        <v>778</v>
      </c>
      <c r="J77" s="761"/>
      <c r="K77" s="761" t="s">
        <v>780</v>
      </c>
      <c r="L77" s="767">
        <f>M77*$H$5</f>
        <v>298</v>
      </c>
      <c r="M77">
        <v>298</v>
      </c>
    </row>
    <row r="78" spans="1:13" ht="31" hidden="1" thickTop="1" thickBot="1">
      <c r="A78" s="760" t="s">
        <v>1472</v>
      </c>
      <c r="B78" s="761"/>
      <c r="C78" s="761"/>
      <c r="D78" s="761"/>
      <c r="E78" s="761"/>
      <c r="F78" s="761"/>
      <c r="G78" s="762"/>
      <c r="H78" s="761"/>
      <c r="I78" s="760" t="s">
        <v>778</v>
      </c>
      <c r="J78" s="761"/>
      <c r="K78" s="761" t="s">
        <v>796</v>
      </c>
      <c r="L78" s="767">
        <f t="shared" ref="L78:L126" si="1">M78*$H$5</f>
        <v>282</v>
      </c>
      <c r="M78">
        <v>282</v>
      </c>
    </row>
    <row r="79" spans="1:13" ht="30" hidden="1" thickBot="1">
      <c r="A79" s="1024" t="s">
        <v>1134</v>
      </c>
      <c r="B79" s="1025"/>
      <c r="C79" s="1025">
        <v>5477</v>
      </c>
      <c r="D79" s="1025">
        <v>5608</v>
      </c>
      <c r="E79" s="1025">
        <v>5651</v>
      </c>
      <c r="F79" s="1025">
        <v>6021</v>
      </c>
      <c r="G79" s="1026">
        <v>6581</v>
      </c>
      <c r="H79" s="761"/>
      <c r="I79" s="760" t="s">
        <v>778</v>
      </c>
      <c r="J79" s="761"/>
      <c r="K79" s="761" t="s">
        <v>805</v>
      </c>
      <c r="L79" s="767">
        <f t="shared" si="1"/>
        <v>300</v>
      </c>
      <c r="M79">
        <v>300</v>
      </c>
    </row>
    <row r="80" spans="1:13" ht="30" hidden="1" thickBot="1">
      <c r="A80" s="1024" t="s">
        <v>1135</v>
      </c>
      <c r="B80" s="1025"/>
      <c r="C80" s="1025">
        <v>5076</v>
      </c>
      <c r="D80" s="1025">
        <v>5207</v>
      </c>
      <c r="E80" s="1025">
        <v>5250</v>
      </c>
      <c r="F80" s="1025">
        <v>5621</v>
      </c>
      <c r="G80" s="1026">
        <v>6181</v>
      </c>
      <c r="H80" s="761"/>
      <c r="I80" s="760" t="s">
        <v>778</v>
      </c>
      <c r="J80" s="761"/>
      <c r="K80" s="761" t="s">
        <v>811</v>
      </c>
      <c r="L80" s="767">
        <f t="shared" si="1"/>
        <v>319</v>
      </c>
      <c r="M80">
        <v>319</v>
      </c>
    </row>
    <row r="81" spans="1:13" ht="30" hidden="1" thickBot="1">
      <c r="A81" s="760" t="s">
        <v>1317</v>
      </c>
      <c r="B81" s="761"/>
      <c r="C81" s="761"/>
      <c r="D81" s="761">
        <v>5600</v>
      </c>
      <c r="E81" s="761"/>
      <c r="F81" s="761"/>
      <c r="G81" s="762"/>
      <c r="H81" s="761"/>
      <c r="I81" s="760" t="s">
        <v>778</v>
      </c>
      <c r="J81" s="761"/>
      <c r="K81" s="761" t="s">
        <v>782</v>
      </c>
      <c r="L81" s="767">
        <f t="shared" si="1"/>
        <v>299</v>
      </c>
      <c r="M81">
        <v>299</v>
      </c>
    </row>
    <row r="82" spans="1:13" ht="30" hidden="1" thickBot="1">
      <c r="A82" s="764" t="s">
        <v>1324</v>
      </c>
      <c r="B82" s="758"/>
      <c r="C82" s="758"/>
      <c r="D82" s="758">
        <v>5006</v>
      </c>
      <c r="E82" s="758"/>
      <c r="F82" s="758"/>
      <c r="G82" s="766"/>
      <c r="H82" s="761"/>
      <c r="I82" s="760" t="s">
        <v>778</v>
      </c>
      <c r="J82" s="761"/>
      <c r="K82" s="761" t="s">
        <v>797</v>
      </c>
      <c r="L82" s="767">
        <f t="shared" si="1"/>
        <v>309</v>
      </c>
      <c r="M82">
        <v>309</v>
      </c>
    </row>
    <row r="83" spans="1:13" ht="31" hidden="1" thickTop="1" thickBot="1">
      <c r="A83" s="760" t="s">
        <v>1473</v>
      </c>
      <c r="B83" s="761"/>
      <c r="C83" s="761"/>
      <c r="D83" s="761"/>
      <c r="E83" s="761"/>
      <c r="F83" s="761"/>
      <c r="G83" s="762"/>
      <c r="H83" s="761"/>
      <c r="I83" s="760" t="s">
        <v>778</v>
      </c>
      <c r="J83" s="761"/>
      <c r="K83" s="761" t="s">
        <v>806</v>
      </c>
      <c r="L83" s="767">
        <f t="shared" si="1"/>
        <v>356</v>
      </c>
      <c r="M83">
        <v>356</v>
      </c>
    </row>
    <row r="84" spans="1:13" ht="30" hidden="1" thickBot="1">
      <c r="A84" s="1027" t="s">
        <v>120</v>
      </c>
      <c r="B84" s="1028"/>
      <c r="C84" s="1029">
        <v>6078</v>
      </c>
      <c r="D84" s="1028">
        <v>6209</v>
      </c>
      <c r="E84" s="1028">
        <v>6252</v>
      </c>
      <c r="F84" s="1028">
        <v>6623</v>
      </c>
      <c r="G84" s="1030">
        <v>7183</v>
      </c>
      <c r="H84" s="761"/>
      <c r="I84" s="760" t="s">
        <v>778</v>
      </c>
      <c r="J84" s="761"/>
      <c r="K84" s="761" t="s">
        <v>812</v>
      </c>
      <c r="L84" s="767">
        <f t="shared" si="1"/>
        <v>561</v>
      </c>
      <c r="M84">
        <v>561</v>
      </c>
    </row>
    <row r="85" spans="1:13" ht="16" hidden="1" thickBot="1">
      <c r="A85" s="1027" t="s">
        <v>1138</v>
      </c>
      <c r="B85" s="1028"/>
      <c r="C85" s="1029">
        <v>5678</v>
      </c>
      <c r="D85" s="1028">
        <v>5809</v>
      </c>
      <c r="E85" s="1028">
        <v>5852</v>
      </c>
      <c r="F85" s="1028">
        <v>6222</v>
      </c>
      <c r="G85" s="1030">
        <v>6782</v>
      </c>
      <c r="H85" s="761"/>
      <c r="I85" s="764"/>
      <c r="J85" s="758"/>
      <c r="K85" s="758"/>
      <c r="L85" s="817"/>
    </row>
    <row r="86" spans="1:13" ht="17" hidden="1" thickTop="1" thickBot="1">
      <c r="A86" s="760" t="s">
        <v>128</v>
      </c>
      <c r="B86" s="761"/>
      <c r="C86" s="761">
        <v>5440</v>
      </c>
      <c r="D86" s="761">
        <v>5766</v>
      </c>
      <c r="E86" s="761">
        <v>6222</v>
      </c>
      <c r="F86" s="761">
        <v>6547</v>
      </c>
      <c r="G86" s="762">
        <v>7916</v>
      </c>
      <c r="H86" s="761"/>
      <c r="I86" s="780" t="s">
        <v>1863</v>
      </c>
      <c r="J86" s="761"/>
      <c r="K86" s="761"/>
      <c r="L86" s="1102"/>
    </row>
    <row r="87" spans="1:13" ht="30" hidden="1" thickBot="1">
      <c r="A87" s="760" t="s">
        <v>132</v>
      </c>
      <c r="B87" s="761"/>
      <c r="C87" s="761">
        <v>4988</v>
      </c>
      <c r="D87" s="761">
        <v>5314</v>
      </c>
      <c r="E87" s="761">
        <v>5770</v>
      </c>
      <c r="F87" s="761">
        <v>6095</v>
      </c>
      <c r="G87" s="762">
        <v>7464</v>
      </c>
      <c r="H87" s="761"/>
      <c r="I87" s="760" t="s">
        <v>1864</v>
      </c>
      <c r="J87" s="761" t="s">
        <v>1582</v>
      </c>
      <c r="K87" s="761" t="s">
        <v>825</v>
      </c>
      <c r="L87" s="767">
        <f t="shared" si="1"/>
        <v>97</v>
      </c>
      <c r="M87">
        <v>97</v>
      </c>
    </row>
    <row r="88" spans="1:13" ht="30" hidden="1" thickBot="1">
      <c r="A88" s="1027" t="s">
        <v>133</v>
      </c>
      <c r="B88" s="1028"/>
      <c r="C88" s="1028"/>
      <c r="D88" s="1028">
        <v>15042</v>
      </c>
      <c r="E88" s="1028"/>
      <c r="F88" s="1028"/>
      <c r="G88" s="1030"/>
      <c r="H88" s="761"/>
      <c r="I88" s="760" t="s">
        <v>827</v>
      </c>
      <c r="J88" s="761" t="s">
        <v>1583</v>
      </c>
      <c r="K88" s="761" t="s">
        <v>829</v>
      </c>
      <c r="L88" s="767">
        <f t="shared" si="1"/>
        <v>194</v>
      </c>
      <c r="M88">
        <v>194</v>
      </c>
    </row>
    <row r="89" spans="1:13" ht="30" hidden="1" thickBot="1">
      <c r="A89" s="1031" t="s">
        <v>139</v>
      </c>
      <c r="B89" s="1032"/>
      <c r="C89" s="1032"/>
      <c r="D89" s="1032">
        <v>13696</v>
      </c>
      <c r="E89" s="1032"/>
      <c r="F89" s="1032"/>
      <c r="G89" s="1033"/>
      <c r="H89" s="761"/>
      <c r="I89" s="760" t="s">
        <v>1864</v>
      </c>
      <c r="J89" s="761" t="s">
        <v>1582</v>
      </c>
      <c r="K89" s="761" t="s">
        <v>839</v>
      </c>
      <c r="L89" s="767">
        <f t="shared" si="1"/>
        <v>124</v>
      </c>
      <c r="M89">
        <v>124</v>
      </c>
    </row>
    <row r="90" spans="1:13" ht="31" hidden="1" thickTop="1" thickBot="1">
      <c r="A90" s="760" t="s">
        <v>1474</v>
      </c>
      <c r="B90" s="761"/>
      <c r="C90" s="761"/>
      <c r="D90" s="761"/>
      <c r="E90" s="761"/>
      <c r="F90" s="761"/>
      <c r="G90" s="762"/>
      <c r="H90" s="761"/>
      <c r="I90" s="760" t="s">
        <v>830</v>
      </c>
      <c r="J90" s="761" t="s">
        <v>1583</v>
      </c>
      <c r="K90" s="761" t="s">
        <v>841</v>
      </c>
      <c r="L90" s="767">
        <f t="shared" si="1"/>
        <v>247</v>
      </c>
      <c r="M90">
        <v>247</v>
      </c>
    </row>
    <row r="91" spans="1:13" ht="30" hidden="1" thickBot="1">
      <c r="A91" s="1027" t="s">
        <v>140</v>
      </c>
      <c r="B91" s="1028"/>
      <c r="C91" s="1028"/>
      <c r="D91" s="1028">
        <v>12837</v>
      </c>
      <c r="E91" s="1028"/>
      <c r="F91" s="1028"/>
      <c r="G91" s="1030"/>
      <c r="H91" s="761"/>
      <c r="I91" s="760" t="s">
        <v>1864</v>
      </c>
      <c r="J91" s="761" t="s">
        <v>1582</v>
      </c>
      <c r="K91" s="761" t="s">
        <v>844</v>
      </c>
      <c r="L91" s="767">
        <f t="shared" si="1"/>
        <v>134</v>
      </c>
      <c r="M91">
        <v>134</v>
      </c>
    </row>
    <row r="92" spans="1:13" ht="30" hidden="1" thickBot="1">
      <c r="A92" s="1027" t="s">
        <v>145</v>
      </c>
      <c r="B92" s="1028"/>
      <c r="C92" s="1028"/>
      <c r="D92" s="1028">
        <v>11624</v>
      </c>
      <c r="E92" s="1028"/>
      <c r="F92" s="1028"/>
      <c r="G92" s="1030"/>
      <c r="H92" s="761"/>
      <c r="I92" s="760"/>
      <c r="J92" s="761" t="s">
        <v>1583</v>
      </c>
      <c r="K92" s="761" t="s">
        <v>846</v>
      </c>
      <c r="L92" s="767">
        <f t="shared" si="1"/>
        <v>269</v>
      </c>
      <c r="M92">
        <v>269</v>
      </c>
    </row>
    <row r="93" spans="1:13" ht="30" hidden="1" thickBot="1">
      <c r="A93" s="1027" t="s">
        <v>1890</v>
      </c>
      <c r="B93" s="1034" t="s">
        <v>1891</v>
      </c>
      <c r="C93" s="1028"/>
      <c r="D93" s="1028">
        <v>12632</v>
      </c>
      <c r="E93" s="1028"/>
      <c r="F93" s="1028"/>
      <c r="G93" s="1030"/>
      <c r="H93" s="761"/>
      <c r="I93" s="760" t="s">
        <v>1864</v>
      </c>
      <c r="J93" s="761" t="s">
        <v>1582</v>
      </c>
      <c r="K93" s="761" t="s">
        <v>826</v>
      </c>
      <c r="L93" s="767">
        <f>M93*$H$5</f>
        <v>97</v>
      </c>
      <c r="M93">
        <v>97</v>
      </c>
    </row>
    <row r="94" spans="1:13" ht="30" hidden="1" thickBot="1">
      <c r="A94" s="1027" t="s">
        <v>149</v>
      </c>
      <c r="B94" s="1034" t="s">
        <v>1891</v>
      </c>
      <c r="C94" s="1028"/>
      <c r="D94" s="1028">
        <v>11420</v>
      </c>
      <c r="E94" s="1028"/>
      <c r="F94" s="1028"/>
      <c r="G94" s="1030"/>
      <c r="H94" s="761"/>
      <c r="I94" s="760" t="s">
        <v>830</v>
      </c>
      <c r="J94" s="761" t="s">
        <v>1583</v>
      </c>
      <c r="K94" s="761" t="s">
        <v>831</v>
      </c>
      <c r="L94" s="767">
        <f t="shared" si="1"/>
        <v>194</v>
      </c>
      <c r="M94">
        <v>194</v>
      </c>
    </row>
    <row r="95" spans="1:13" ht="30" hidden="1" thickBot="1">
      <c r="A95" s="769" t="s">
        <v>159</v>
      </c>
      <c r="B95" s="770"/>
      <c r="C95" s="770"/>
      <c r="D95" s="770">
        <v>11742</v>
      </c>
      <c r="E95" s="770">
        <v>12022</v>
      </c>
      <c r="F95" s="770">
        <v>13061</v>
      </c>
      <c r="G95" s="771"/>
      <c r="H95" s="770" t="s">
        <v>1578</v>
      </c>
      <c r="I95" s="760" t="s">
        <v>1864</v>
      </c>
      <c r="J95" s="761" t="s">
        <v>1582</v>
      </c>
      <c r="K95" s="761" t="s">
        <v>840</v>
      </c>
      <c r="L95" s="767">
        <f t="shared" si="1"/>
        <v>82</v>
      </c>
      <c r="M95">
        <v>82</v>
      </c>
    </row>
    <row r="96" spans="1:13" ht="30" hidden="1" thickBot="1">
      <c r="A96" s="772" t="s">
        <v>165</v>
      </c>
      <c r="B96" s="773"/>
      <c r="C96" s="773"/>
      <c r="D96" s="773">
        <v>10400</v>
      </c>
      <c r="E96" s="773">
        <v>10680</v>
      </c>
      <c r="F96" s="773">
        <v>11907</v>
      </c>
      <c r="G96" s="774"/>
      <c r="H96" s="770" t="s">
        <v>1578</v>
      </c>
      <c r="I96" s="760" t="s">
        <v>830</v>
      </c>
      <c r="J96" s="761"/>
      <c r="K96" s="761"/>
      <c r="L96" s="767"/>
    </row>
    <row r="97" spans="1:13" ht="31" hidden="1" thickTop="1" thickBot="1">
      <c r="A97" s="760" t="s">
        <v>1475</v>
      </c>
      <c r="B97" s="761"/>
      <c r="C97" s="761"/>
      <c r="D97" s="761"/>
      <c r="E97" s="761"/>
      <c r="F97" s="761"/>
      <c r="G97" s="762"/>
      <c r="H97" s="761"/>
      <c r="I97" s="760" t="s">
        <v>1864</v>
      </c>
      <c r="J97" s="761" t="s">
        <v>1582</v>
      </c>
      <c r="K97" s="761" t="s">
        <v>845</v>
      </c>
      <c r="L97" s="767">
        <f t="shared" si="1"/>
        <v>166</v>
      </c>
      <c r="M97">
        <v>166</v>
      </c>
    </row>
    <row r="98" spans="1:13" ht="30" hidden="1" thickBot="1">
      <c r="A98" s="760" t="s">
        <v>1476</v>
      </c>
      <c r="B98" s="761"/>
      <c r="C98" s="761">
        <v>8603</v>
      </c>
      <c r="D98" s="761">
        <v>8929</v>
      </c>
      <c r="E98" s="761">
        <v>9385</v>
      </c>
      <c r="F98" s="761">
        <v>9710</v>
      </c>
      <c r="G98" s="762">
        <v>11079</v>
      </c>
      <c r="H98" s="761"/>
      <c r="I98" s="764"/>
      <c r="J98" s="758" t="s">
        <v>1583</v>
      </c>
      <c r="K98" s="758" t="s">
        <v>847</v>
      </c>
      <c r="L98" s="817">
        <f t="shared" si="1"/>
        <v>332</v>
      </c>
      <c r="M98">
        <v>332</v>
      </c>
    </row>
    <row r="99" spans="1:13" ht="17" hidden="1" thickTop="1" thickBot="1">
      <c r="A99" s="760" t="s">
        <v>1477</v>
      </c>
      <c r="B99" s="761"/>
      <c r="C99" s="761">
        <v>6822</v>
      </c>
      <c r="D99" s="761">
        <v>7148</v>
      </c>
      <c r="E99" s="761">
        <v>7604</v>
      </c>
      <c r="F99" s="761">
        <v>7929</v>
      </c>
      <c r="G99" s="762">
        <v>9299</v>
      </c>
      <c r="H99" s="761"/>
      <c r="I99" s="780" t="s">
        <v>1865</v>
      </c>
      <c r="J99" s="761"/>
      <c r="K99" s="761"/>
      <c r="L99" s="1102"/>
    </row>
    <row r="100" spans="1:13" ht="30" hidden="1" thickBot="1">
      <c r="A100" s="760" t="s">
        <v>158</v>
      </c>
      <c r="B100" s="761"/>
      <c r="C100" s="761">
        <v>7032</v>
      </c>
      <c r="D100" s="761">
        <v>7195</v>
      </c>
      <c r="E100" s="761">
        <v>7423</v>
      </c>
      <c r="F100" s="761">
        <v>7586</v>
      </c>
      <c r="G100" s="762">
        <v>8270</v>
      </c>
      <c r="H100" s="761"/>
      <c r="I100" s="760" t="s">
        <v>1864</v>
      </c>
      <c r="J100" s="761" t="s">
        <v>1582</v>
      </c>
      <c r="K100" s="761" t="s">
        <v>852</v>
      </c>
      <c r="L100" s="767">
        <f t="shared" si="1"/>
        <v>196</v>
      </c>
      <c r="M100">
        <v>196</v>
      </c>
    </row>
    <row r="101" spans="1:13" ht="30" hidden="1" thickBot="1">
      <c r="A101" s="769" t="s">
        <v>1892</v>
      </c>
      <c r="B101" s="770"/>
      <c r="C101" s="770"/>
      <c r="D101" s="770">
        <v>15870</v>
      </c>
      <c r="E101" s="770"/>
      <c r="F101" s="770"/>
      <c r="G101" s="771"/>
      <c r="H101" s="770" t="s">
        <v>1578</v>
      </c>
      <c r="I101" s="760"/>
      <c r="J101" s="761" t="s">
        <v>1583</v>
      </c>
      <c r="K101" s="761" t="s">
        <v>854</v>
      </c>
      <c r="L101" s="767">
        <f t="shared" si="1"/>
        <v>391</v>
      </c>
      <c r="M101">
        <v>391</v>
      </c>
    </row>
    <row r="102" spans="1:13" ht="30" hidden="1" thickBot="1">
      <c r="A102" s="772" t="s">
        <v>1893</v>
      </c>
      <c r="B102" s="773"/>
      <c r="C102" s="773"/>
      <c r="D102" s="773">
        <v>14251</v>
      </c>
      <c r="E102" s="773"/>
      <c r="F102" s="773"/>
      <c r="G102" s="774"/>
      <c r="H102" s="770" t="s">
        <v>1578</v>
      </c>
      <c r="I102" s="760" t="s">
        <v>1864</v>
      </c>
      <c r="J102" s="761" t="s">
        <v>1582</v>
      </c>
      <c r="K102" s="761" t="s">
        <v>859</v>
      </c>
      <c r="L102" s="767">
        <f>M102*$H$5</f>
        <v>145</v>
      </c>
      <c r="M102">
        <v>145</v>
      </c>
    </row>
    <row r="103" spans="1:13" ht="17" hidden="1" thickTop="1" thickBot="1">
      <c r="A103" s="760" t="s">
        <v>1478</v>
      </c>
      <c r="B103" s="761"/>
      <c r="C103" s="761"/>
      <c r="D103" s="761" t="s">
        <v>1584</v>
      </c>
      <c r="E103" s="761"/>
      <c r="F103" s="761"/>
      <c r="G103" s="762"/>
      <c r="H103" s="761"/>
      <c r="I103" s="760"/>
      <c r="J103" s="761"/>
      <c r="K103" s="761"/>
      <c r="L103" s="767"/>
    </row>
    <row r="104" spans="1:13" ht="58" hidden="1" thickBot="1">
      <c r="A104" s="769" t="s">
        <v>167</v>
      </c>
      <c r="B104" s="770" t="s">
        <v>1894</v>
      </c>
      <c r="C104" s="770"/>
      <c r="D104" s="770">
        <v>10854</v>
      </c>
      <c r="E104" s="770"/>
      <c r="F104" s="770"/>
      <c r="G104" s="771"/>
      <c r="H104" s="761"/>
      <c r="I104" s="760" t="s">
        <v>1866</v>
      </c>
      <c r="J104" s="761" t="s">
        <v>1582</v>
      </c>
      <c r="K104" s="761" t="s">
        <v>865</v>
      </c>
      <c r="L104" s="767">
        <f t="shared" si="1"/>
        <v>600</v>
      </c>
      <c r="M104">
        <v>600</v>
      </c>
    </row>
    <row r="105" spans="1:13" ht="58" hidden="1" thickBot="1">
      <c r="A105" s="769" t="s">
        <v>1479</v>
      </c>
      <c r="B105" s="770" t="s">
        <v>1894</v>
      </c>
      <c r="C105" s="770"/>
      <c r="D105" s="770">
        <v>12116</v>
      </c>
      <c r="E105" s="770"/>
      <c r="F105" s="770"/>
      <c r="G105" s="771"/>
      <c r="H105" s="761"/>
      <c r="I105" s="760" t="s">
        <v>867</v>
      </c>
      <c r="J105" s="761"/>
      <c r="K105" s="761"/>
      <c r="L105" s="767"/>
    </row>
    <row r="106" spans="1:13" ht="30" hidden="1" thickBot="1">
      <c r="A106" s="769" t="s">
        <v>174</v>
      </c>
      <c r="B106" s="798" t="s">
        <v>1894</v>
      </c>
      <c r="C106" s="770"/>
      <c r="D106" s="770">
        <v>9354</v>
      </c>
      <c r="E106" s="770"/>
      <c r="F106" s="770"/>
      <c r="G106" s="771"/>
      <c r="H106" s="761"/>
      <c r="I106" s="760" t="s">
        <v>871</v>
      </c>
      <c r="J106" s="761" t="s">
        <v>1582</v>
      </c>
      <c r="K106" s="761" t="s">
        <v>872</v>
      </c>
      <c r="L106" s="767">
        <f t="shared" si="1"/>
        <v>94</v>
      </c>
      <c r="M106">
        <v>94</v>
      </c>
    </row>
    <row r="107" spans="1:13" ht="30" hidden="1" thickBot="1">
      <c r="A107" s="769" t="s">
        <v>1895</v>
      </c>
      <c r="B107" s="798" t="s">
        <v>1894</v>
      </c>
      <c r="C107" s="770"/>
      <c r="D107" s="770">
        <v>10616</v>
      </c>
      <c r="E107" s="770"/>
      <c r="F107" s="770"/>
      <c r="G107" s="771"/>
      <c r="H107" s="761"/>
      <c r="I107" s="760"/>
      <c r="J107" s="761" t="s">
        <v>1583</v>
      </c>
      <c r="K107" s="761" t="s">
        <v>875</v>
      </c>
      <c r="L107" s="767">
        <f t="shared" si="1"/>
        <v>187</v>
      </c>
      <c r="M107">
        <v>187</v>
      </c>
    </row>
    <row r="108" spans="1:13" ht="30" hidden="1" thickBot="1">
      <c r="A108" s="769" t="s">
        <v>177</v>
      </c>
      <c r="B108" s="798" t="s">
        <v>1894</v>
      </c>
      <c r="C108" s="770"/>
      <c r="D108" s="770">
        <v>13193</v>
      </c>
      <c r="E108" s="770">
        <v>13649</v>
      </c>
      <c r="F108" s="1178">
        <v>13974</v>
      </c>
      <c r="G108" s="771">
        <v>15343</v>
      </c>
      <c r="H108" s="761"/>
      <c r="I108" s="760" t="s">
        <v>1864</v>
      </c>
      <c r="J108" s="761" t="s">
        <v>1582</v>
      </c>
      <c r="K108" s="761" t="s">
        <v>853</v>
      </c>
      <c r="L108" s="767">
        <f t="shared" si="1"/>
        <v>272</v>
      </c>
      <c r="M108">
        <v>272</v>
      </c>
    </row>
    <row r="109" spans="1:13" ht="30" hidden="1" thickBot="1">
      <c r="A109" s="769" t="s">
        <v>182</v>
      </c>
      <c r="B109" s="798" t="s">
        <v>1894</v>
      </c>
      <c r="C109" s="770"/>
      <c r="D109" s="770">
        <v>11693</v>
      </c>
      <c r="E109" s="770">
        <v>12149</v>
      </c>
      <c r="F109" s="1178">
        <v>12474</v>
      </c>
      <c r="G109" s="771">
        <v>13843</v>
      </c>
      <c r="H109" s="761"/>
      <c r="I109" s="760"/>
      <c r="J109" s="761" t="s">
        <v>1583</v>
      </c>
      <c r="K109" s="761" t="s">
        <v>855</v>
      </c>
      <c r="L109" s="767">
        <f>M109*$H$5</f>
        <v>544</v>
      </c>
      <c r="M109">
        <v>544</v>
      </c>
    </row>
    <row r="110" spans="1:13" ht="30" hidden="1" thickBot="1">
      <c r="A110" s="769" t="s">
        <v>185</v>
      </c>
      <c r="B110" s="798" t="s">
        <v>1894</v>
      </c>
      <c r="C110" s="770"/>
      <c r="D110" s="770">
        <v>11197</v>
      </c>
      <c r="E110" s="770">
        <v>11654</v>
      </c>
      <c r="F110" s="1178">
        <v>11979</v>
      </c>
      <c r="G110" s="771">
        <v>13348</v>
      </c>
      <c r="H110" s="761"/>
      <c r="I110" s="760" t="s">
        <v>1864</v>
      </c>
      <c r="J110" s="761" t="s">
        <v>1582</v>
      </c>
      <c r="K110" s="761" t="s">
        <v>860</v>
      </c>
      <c r="L110" s="767">
        <f t="shared" si="1"/>
        <v>330</v>
      </c>
      <c r="M110">
        <v>330</v>
      </c>
    </row>
    <row r="111" spans="1:13" ht="16" hidden="1" thickBot="1">
      <c r="A111" s="772" t="s">
        <v>187</v>
      </c>
      <c r="B111" s="799" t="s">
        <v>1894</v>
      </c>
      <c r="C111" s="773"/>
      <c r="D111" s="773">
        <v>9697</v>
      </c>
      <c r="E111" s="773">
        <v>10154</v>
      </c>
      <c r="F111" s="1179">
        <v>10479</v>
      </c>
      <c r="G111" s="774">
        <v>11848</v>
      </c>
      <c r="H111" s="761"/>
      <c r="I111" s="760"/>
      <c r="J111" s="761"/>
      <c r="K111" s="761"/>
      <c r="L111" s="767"/>
    </row>
    <row r="112" spans="1:13" ht="31" hidden="1" thickTop="1" thickBot="1">
      <c r="A112" s="760" t="s">
        <v>1480</v>
      </c>
      <c r="B112" s="761"/>
      <c r="C112" s="761"/>
      <c r="D112" s="761"/>
      <c r="E112" s="761"/>
      <c r="F112" s="761"/>
      <c r="G112" s="762"/>
      <c r="H112" s="761"/>
      <c r="I112" s="760" t="s">
        <v>1866</v>
      </c>
      <c r="J112" s="761" t="s">
        <v>1582</v>
      </c>
      <c r="K112" s="761" t="s">
        <v>866</v>
      </c>
      <c r="L112" s="767">
        <f t="shared" si="1"/>
        <v>614</v>
      </c>
      <c r="M112">
        <v>614</v>
      </c>
    </row>
    <row r="113" spans="1:13" ht="30" hidden="1" thickBot="1">
      <c r="A113" s="769" t="s">
        <v>1481</v>
      </c>
      <c r="B113" s="770"/>
      <c r="C113" s="770"/>
      <c r="D113" s="770">
        <v>10800</v>
      </c>
      <c r="E113" s="770"/>
      <c r="F113" s="770"/>
      <c r="G113" s="771"/>
      <c r="H113" s="770" t="s">
        <v>1578</v>
      </c>
      <c r="I113" s="760" t="s">
        <v>867</v>
      </c>
      <c r="J113" s="761"/>
      <c r="K113" s="761"/>
      <c r="L113" s="767"/>
    </row>
    <row r="114" spans="1:13" ht="30" hidden="1" thickBot="1">
      <c r="A114" s="769" t="s">
        <v>1896</v>
      </c>
      <c r="B114" s="770"/>
      <c r="C114" s="770"/>
      <c r="D114" s="770">
        <v>14000</v>
      </c>
      <c r="E114" s="770"/>
      <c r="F114" s="770"/>
      <c r="G114" s="771"/>
      <c r="H114" s="770" t="s">
        <v>1578</v>
      </c>
      <c r="I114" s="760" t="s">
        <v>873</v>
      </c>
      <c r="J114" s="761" t="s">
        <v>1582</v>
      </c>
      <c r="K114" s="761" t="s">
        <v>874</v>
      </c>
      <c r="L114" s="767">
        <f t="shared" si="1"/>
        <v>278</v>
      </c>
      <c r="M114">
        <v>278</v>
      </c>
    </row>
    <row r="115" spans="1:13" ht="30" hidden="1" thickBot="1">
      <c r="A115" s="769" t="s">
        <v>1874</v>
      </c>
      <c r="B115" s="770"/>
      <c r="C115" s="770"/>
      <c r="D115" s="770">
        <v>15223</v>
      </c>
      <c r="E115" s="770"/>
      <c r="F115" s="770"/>
      <c r="G115" s="771"/>
      <c r="H115" s="770" t="s">
        <v>1578</v>
      </c>
      <c r="I115" s="764" t="s">
        <v>876</v>
      </c>
      <c r="J115" s="758"/>
      <c r="K115" s="758"/>
      <c r="L115" s="1103"/>
    </row>
    <row r="116" spans="1:13" ht="30" hidden="1" thickBot="1">
      <c r="A116" s="772" t="s">
        <v>1283</v>
      </c>
      <c r="B116" s="773"/>
      <c r="C116" s="773"/>
      <c r="D116" s="773">
        <v>6154</v>
      </c>
      <c r="E116" s="773"/>
      <c r="F116" s="773"/>
      <c r="G116" s="774"/>
      <c r="H116" s="770" t="s">
        <v>1578</v>
      </c>
      <c r="I116" s="780" t="s">
        <v>1867</v>
      </c>
      <c r="J116" s="761"/>
      <c r="K116" s="761"/>
      <c r="L116" s="1085"/>
    </row>
    <row r="117" spans="1:13" ht="17" hidden="1" thickTop="1" thickBot="1">
      <c r="A117" s="760" t="s">
        <v>1482</v>
      </c>
      <c r="B117" s="761"/>
      <c r="C117" s="761"/>
      <c r="D117" s="761"/>
      <c r="E117" s="761"/>
      <c r="F117" s="761"/>
      <c r="G117" s="762"/>
      <c r="H117" s="761"/>
      <c r="I117" s="760" t="s">
        <v>1868</v>
      </c>
      <c r="J117" s="906" t="s">
        <v>1367</v>
      </c>
      <c r="K117" s="907"/>
      <c r="L117" s="767">
        <f>M117*$H$5</f>
        <v>472</v>
      </c>
      <c r="M117">
        <v>472</v>
      </c>
    </row>
    <row r="118" spans="1:13" ht="30" hidden="1" thickBot="1">
      <c r="A118" s="769" t="s">
        <v>19</v>
      </c>
      <c r="B118" s="770"/>
      <c r="C118" s="770"/>
      <c r="D118" s="770">
        <v>5992</v>
      </c>
      <c r="E118" s="770"/>
      <c r="F118" s="770"/>
      <c r="G118" s="771"/>
      <c r="H118" s="770" t="s">
        <v>1578</v>
      </c>
      <c r="I118" s="760" t="s">
        <v>1869</v>
      </c>
      <c r="J118" s="906" t="s">
        <v>1369</v>
      </c>
      <c r="K118" s="907"/>
      <c r="L118" s="767">
        <f t="shared" si="1"/>
        <v>680</v>
      </c>
      <c r="M118">
        <v>680</v>
      </c>
    </row>
    <row r="119" spans="1:13" ht="30" hidden="1" thickBot="1">
      <c r="A119" s="769" t="s">
        <v>1897</v>
      </c>
      <c r="B119" s="770"/>
      <c r="C119" s="770"/>
      <c r="D119" s="770">
        <v>5992</v>
      </c>
      <c r="E119" s="770"/>
      <c r="F119" s="770"/>
      <c r="G119" s="771"/>
      <c r="H119" s="770" t="s">
        <v>1578</v>
      </c>
      <c r="I119" s="760" t="s">
        <v>1868</v>
      </c>
      <c r="J119" s="906" t="s">
        <v>1371</v>
      </c>
      <c r="K119" s="907"/>
      <c r="L119" s="767">
        <f t="shared" si="1"/>
        <v>334</v>
      </c>
      <c r="M119">
        <v>334</v>
      </c>
    </row>
    <row r="120" spans="1:13" ht="16" hidden="1" thickBot="1">
      <c r="A120" s="1027" t="s">
        <v>198</v>
      </c>
      <c r="B120" s="1028"/>
      <c r="C120" s="1028"/>
      <c r="D120" s="1028">
        <v>6590</v>
      </c>
      <c r="E120" s="1028">
        <v>6849</v>
      </c>
      <c r="F120" s="1028">
        <v>7018</v>
      </c>
      <c r="G120" s="1030">
        <v>8426</v>
      </c>
      <c r="H120" s="761"/>
      <c r="I120" s="760" t="s">
        <v>1243</v>
      </c>
      <c r="J120" s="906" t="s">
        <v>1373</v>
      </c>
      <c r="K120" s="907"/>
      <c r="L120" s="767">
        <f t="shared" si="1"/>
        <v>1284</v>
      </c>
      <c r="M120">
        <v>1284</v>
      </c>
    </row>
    <row r="121" spans="1:13" ht="16" hidden="1" thickBot="1">
      <c r="A121" s="1027" t="s">
        <v>200</v>
      </c>
      <c r="B121" s="1028"/>
      <c r="C121" s="1028"/>
      <c r="D121" s="1028">
        <v>7114</v>
      </c>
      <c r="E121" s="1028">
        <v>7369</v>
      </c>
      <c r="F121" s="1028">
        <v>7538</v>
      </c>
      <c r="G121" s="1030">
        <v>8945</v>
      </c>
      <c r="H121" s="761"/>
      <c r="I121" s="760" t="s">
        <v>1242</v>
      </c>
      <c r="J121" s="906" t="s">
        <v>1385</v>
      </c>
      <c r="K121" s="907"/>
      <c r="L121" s="767">
        <f t="shared" si="1"/>
        <v>1284</v>
      </c>
      <c r="M121">
        <v>1284</v>
      </c>
    </row>
    <row r="122" spans="1:13" ht="16" hidden="1" thickBot="1">
      <c r="A122" s="1031" t="s">
        <v>202</v>
      </c>
      <c r="B122" s="1032"/>
      <c r="C122" s="1032"/>
      <c r="D122" s="1032">
        <v>6077</v>
      </c>
      <c r="E122" s="1032">
        <v>6332</v>
      </c>
      <c r="F122" s="1032">
        <v>6501</v>
      </c>
      <c r="G122" s="1033">
        <v>7909</v>
      </c>
      <c r="H122" s="761"/>
      <c r="I122" s="760" t="s">
        <v>1868</v>
      </c>
      <c r="J122" s="906" t="s">
        <v>1368</v>
      </c>
      <c r="K122" s="907"/>
      <c r="L122" s="767">
        <f t="shared" si="1"/>
        <v>656</v>
      </c>
      <c r="M122">
        <v>656</v>
      </c>
    </row>
    <row r="123" spans="1:13" ht="17" hidden="1" thickTop="1" thickBot="1">
      <c r="A123" s="760" t="s">
        <v>1483</v>
      </c>
      <c r="B123" s="761"/>
      <c r="C123" s="761"/>
      <c r="D123" s="761"/>
      <c r="E123" s="761"/>
      <c r="F123" s="761"/>
      <c r="G123" s="762"/>
      <c r="H123" s="761"/>
      <c r="I123" s="760" t="s">
        <v>1869</v>
      </c>
      <c r="J123" s="906" t="s">
        <v>1370</v>
      </c>
      <c r="K123" s="907"/>
      <c r="L123" s="767">
        <f t="shared" si="1"/>
        <v>540</v>
      </c>
      <c r="M123">
        <v>540</v>
      </c>
    </row>
    <row r="124" spans="1:13" ht="16" hidden="1" thickBot="1">
      <c r="A124" s="760" t="s">
        <v>1484</v>
      </c>
      <c r="B124" s="761"/>
      <c r="C124" s="761">
        <v>7771</v>
      </c>
      <c r="D124" s="761">
        <v>8096</v>
      </c>
      <c r="E124" s="761">
        <v>8553</v>
      </c>
      <c r="F124" s="761">
        <v>8878</v>
      </c>
      <c r="G124" s="762">
        <v>10247</v>
      </c>
      <c r="H124" s="761"/>
      <c r="I124" s="760"/>
      <c r="J124" s="761"/>
      <c r="K124" s="761"/>
      <c r="L124" s="767"/>
    </row>
    <row r="125" spans="1:13" ht="16" hidden="1" thickBot="1">
      <c r="A125" s="760" t="s">
        <v>1485</v>
      </c>
      <c r="B125" s="761"/>
      <c r="C125" s="761">
        <v>7456</v>
      </c>
      <c r="D125" s="761">
        <v>7782</v>
      </c>
      <c r="E125" s="761">
        <v>8238</v>
      </c>
      <c r="F125" s="761">
        <v>8563</v>
      </c>
      <c r="G125" s="762">
        <v>9932</v>
      </c>
      <c r="H125" s="761"/>
      <c r="I125" s="760" t="s">
        <v>1243</v>
      </c>
      <c r="J125" s="906" t="s">
        <v>1372</v>
      </c>
      <c r="K125" s="907"/>
      <c r="L125" s="767">
        <f t="shared" si="1"/>
        <v>1000</v>
      </c>
      <c r="M125">
        <v>1000</v>
      </c>
    </row>
    <row r="126" spans="1:13" ht="16" hidden="1" thickBot="1">
      <c r="A126" s="760" t="s">
        <v>1486</v>
      </c>
      <c r="B126" s="761"/>
      <c r="C126" s="761">
        <v>9143</v>
      </c>
      <c r="D126" s="761">
        <v>9469</v>
      </c>
      <c r="E126" s="761">
        <v>9925</v>
      </c>
      <c r="F126" s="761">
        <v>10250</v>
      </c>
      <c r="G126" s="762">
        <v>11619</v>
      </c>
      <c r="H126" s="761"/>
      <c r="I126" s="764" t="s">
        <v>1242</v>
      </c>
      <c r="J126" s="908" t="s">
        <v>1374</v>
      </c>
      <c r="K126" s="909"/>
      <c r="L126" s="817">
        <f t="shared" si="1"/>
        <v>1000</v>
      </c>
      <c r="M126">
        <v>1000</v>
      </c>
    </row>
    <row r="127" spans="1:13" ht="31" hidden="1" thickTop="1" thickBot="1">
      <c r="A127" s="769" t="s">
        <v>18</v>
      </c>
      <c r="B127" s="770"/>
      <c r="C127" s="770"/>
      <c r="D127" s="770">
        <v>7680</v>
      </c>
      <c r="E127" s="770"/>
      <c r="F127" s="770"/>
      <c r="G127" s="771"/>
      <c r="H127" s="770" t="s">
        <v>1578</v>
      </c>
      <c r="I127" s="780" t="s">
        <v>1870</v>
      </c>
      <c r="J127" s="761"/>
      <c r="K127" s="761"/>
      <c r="L127" s="1102"/>
    </row>
    <row r="128" spans="1:13" ht="30" hidden="1" thickBot="1">
      <c r="A128" s="772" t="s">
        <v>193</v>
      </c>
      <c r="B128" s="773"/>
      <c r="C128" s="773"/>
      <c r="D128" s="773">
        <v>10755</v>
      </c>
      <c r="E128" s="773"/>
      <c r="F128" s="773"/>
      <c r="G128" s="774"/>
      <c r="H128" s="770" t="s">
        <v>1578</v>
      </c>
      <c r="I128" s="808" t="s">
        <v>888</v>
      </c>
      <c r="J128" s="809" t="s">
        <v>779</v>
      </c>
      <c r="K128" s="761" t="s">
        <v>1375</v>
      </c>
      <c r="L128" s="767">
        <f>M128*$H$5</f>
        <v>972</v>
      </c>
      <c r="M128">
        <v>972</v>
      </c>
    </row>
    <row r="129" spans="1:16" ht="31" hidden="1" thickTop="1" thickBot="1">
      <c r="A129" s="760" t="s">
        <v>1487</v>
      </c>
      <c r="B129" s="761"/>
      <c r="C129" s="761"/>
      <c r="D129" s="761"/>
      <c r="E129" s="761"/>
      <c r="F129" s="761"/>
      <c r="G129" s="762"/>
      <c r="H129" s="761"/>
      <c r="I129" s="808" t="s">
        <v>888</v>
      </c>
      <c r="J129" s="809" t="s">
        <v>779</v>
      </c>
      <c r="K129" s="761" t="s">
        <v>1377</v>
      </c>
      <c r="L129" s="767">
        <f t="shared" ref="L129:L134" si="2">M129*$H$5</f>
        <v>612</v>
      </c>
      <c r="M129">
        <v>612</v>
      </c>
    </row>
    <row r="130" spans="1:16" ht="30" hidden="1" thickBot="1">
      <c r="A130" s="760" t="s">
        <v>1488</v>
      </c>
      <c r="B130" s="761"/>
      <c r="C130" s="761">
        <v>7799</v>
      </c>
      <c r="D130" s="761">
        <v>8197</v>
      </c>
      <c r="E130" s="761">
        <v>8756</v>
      </c>
      <c r="F130" s="761">
        <v>9155</v>
      </c>
      <c r="G130" s="771">
        <v>11832</v>
      </c>
      <c r="H130" s="761"/>
      <c r="I130" s="808" t="s">
        <v>888</v>
      </c>
      <c r="J130" s="809" t="s">
        <v>779</v>
      </c>
      <c r="K130" s="761" t="s">
        <v>1379</v>
      </c>
      <c r="L130" s="767">
        <f t="shared" si="2"/>
        <v>1596</v>
      </c>
      <c r="M130">
        <v>1596</v>
      </c>
    </row>
    <row r="131" spans="1:16" ht="30" hidden="1" thickBot="1">
      <c r="A131" s="760" t="s">
        <v>1489</v>
      </c>
      <c r="B131" s="761"/>
      <c r="C131" s="761">
        <v>7618</v>
      </c>
      <c r="D131" s="761">
        <v>7944</v>
      </c>
      <c r="E131" s="761">
        <v>8400</v>
      </c>
      <c r="F131" s="761">
        <v>8725</v>
      </c>
      <c r="G131" s="771">
        <v>11094</v>
      </c>
      <c r="H131" s="761"/>
      <c r="I131" s="780" t="s">
        <v>1871</v>
      </c>
      <c r="J131" s="761"/>
      <c r="K131" s="761" t="s">
        <v>1381</v>
      </c>
      <c r="L131" s="767">
        <f t="shared" si="2"/>
        <v>1064</v>
      </c>
      <c r="M131">
        <v>1064</v>
      </c>
    </row>
    <row r="132" spans="1:16" ht="30" hidden="1" thickBot="1">
      <c r="A132" s="760" t="s">
        <v>1490</v>
      </c>
      <c r="B132" s="761"/>
      <c r="C132" s="761">
        <v>6801</v>
      </c>
      <c r="D132" s="761">
        <v>7126</v>
      </c>
      <c r="E132" s="761">
        <v>7583</v>
      </c>
      <c r="F132" s="761">
        <v>7908</v>
      </c>
      <c r="G132" s="771">
        <v>10277</v>
      </c>
      <c r="H132" s="761"/>
      <c r="I132" s="808" t="s">
        <v>888</v>
      </c>
      <c r="J132" s="809" t="s">
        <v>779</v>
      </c>
      <c r="K132" s="761" t="s">
        <v>1383</v>
      </c>
      <c r="L132" s="767">
        <f t="shared" si="2"/>
        <v>372</v>
      </c>
      <c r="M132">
        <v>372</v>
      </c>
    </row>
    <row r="133" spans="1:16" ht="30" hidden="1" thickBot="1">
      <c r="A133" s="760" t="s">
        <v>1140</v>
      </c>
      <c r="B133" s="761"/>
      <c r="C133" s="770">
        <v>4634</v>
      </c>
      <c r="D133" s="770">
        <v>4796</v>
      </c>
      <c r="E133" s="770">
        <v>5025</v>
      </c>
      <c r="F133" s="770">
        <v>5187</v>
      </c>
      <c r="G133" s="771">
        <v>5872</v>
      </c>
      <c r="H133" s="761"/>
      <c r="I133" s="808" t="s">
        <v>888</v>
      </c>
      <c r="J133" s="809" t="s">
        <v>779</v>
      </c>
      <c r="K133" s="761" t="s">
        <v>1376</v>
      </c>
      <c r="L133" s="767">
        <f t="shared" si="2"/>
        <v>1020</v>
      </c>
      <c r="M133">
        <v>1020</v>
      </c>
    </row>
    <row r="134" spans="1:16" ht="30" hidden="1" thickBot="1">
      <c r="A134" s="764" t="s">
        <v>1141</v>
      </c>
      <c r="B134" s="758"/>
      <c r="C134" s="758">
        <v>3934</v>
      </c>
      <c r="D134" s="758">
        <v>4096</v>
      </c>
      <c r="E134" s="758">
        <v>4325</v>
      </c>
      <c r="F134" s="758">
        <v>4487</v>
      </c>
      <c r="G134" s="766">
        <v>5172</v>
      </c>
      <c r="H134" s="761"/>
      <c r="I134" s="760" t="s">
        <v>1872</v>
      </c>
      <c r="J134" s="761"/>
      <c r="K134" s="761" t="s">
        <v>1378</v>
      </c>
      <c r="L134" s="767">
        <f t="shared" si="2"/>
        <v>3332</v>
      </c>
      <c r="M134">
        <v>3332</v>
      </c>
    </row>
    <row r="135" spans="1:16" ht="31" hidden="1" thickTop="1" thickBot="1">
      <c r="A135" s="760" t="s">
        <v>1491</v>
      </c>
      <c r="B135" s="761"/>
      <c r="C135" s="761"/>
      <c r="D135" s="761"/>
      <c r="E135" s="761"/>
      <c r="F135" s="761"/>
      <c r="G135" s="762"/>
      <c r="H135" s="761"/>
      <c r="I135" s="808" t="s">
        <v>888</v>
      </c>
      <c r="J135" s="809" t="s">
        <v>779</v>
      </c>
      <c r="K135" s="761" t="s">
        <v>1380</v>
      </c>
      <c r="L135" s="767">
        <f>M135*$H$5</f>
        <v>1144</v>
      </c>
      <c r="M135">
        <v>1144</v>
      </c>
    </row>
    <row r="136" spans="1:16" ht="30" hidden="1" thickBot="1">
      <c r="A136" s="1027" t="s">
        <v>1222</v>
      </c>
      <c r="B136" s="1028"/>
      <c r="C136" s="1028">
        <v>4110</v>
      </c>
      <c r="D136" s="1028">
        <v>4241</v>
      </c>
      <c r="E136" s="1028">
        <v>4284</v>
      </c>
      <c r="F136" s="1028">
        <v>4655</v>
      </c>
      <c r="G136" s="1030">
        <v>5215</v>
      </c>
      <c r="H136" s="761"/>
      <c r="I136" s="780" t="s">
        <v>1871</v>
      </c>
      <c r="J136" s="761"/>
      <c r="K136" s="761" t="s">
        <v>1382</v>
      </c>
      <c r="L136" s="767">
        <f t="shared" ref="L136:L137" si="3">M136*$H$5</f>
        <v>948</v>
      </c>
      <c r="M136">
        <v>948</v>
      </c>
    </row>
    <row r="137" spans="1:16" ht="30" hidden="1" thickBot="1">
      <c r="A137" s="1027" t="s">
        <v>1144</v>
      </c>
      <c r="B137" s="1028"/>
      <c r="C137" s="1028"/>
      <c r="D137" s="1028">
        <v>5330</v>
      </c>
      <c r="E137" s="1028">
        <v>5373</v>
      </c>
      <c r="F137" s="1028">
        <v>5744</v>
      </c>
      <c r="G137" s="1030">
        <v>6304</v>
      </c>
      <c r="H137" s="761"/>
      <c r="I137" s="810" t="s">
        <v>888</v>
      </c>
      <c r="J137" s="811" t="s">
        <v>779</v>
      </c>
      <c r="K137" s="758" t="s">
        <v>1384</v>
      </c>
      <c r="L137" s="817">
        <f t="shared" si="3"/>
        <v>436</v>
      </c>
      <c r="M137">
        <v>436</v>
      </c>
    </row>
    <row r="138" spans="1:16" ht="17" hidden="1" thickTop="1" thickBot="1">
      <c r="A138" s="764" t="s">
        <v>1492</v>
      </c>
      <c r="B138" s="758"/>
      <c r="C138" s="758"/>
      <c r="D138" s="758">
        <v>5069</v>
      </c>
      <c r="E138" s="758">
        <v>5297</v>
      </c>
      <c r="F138" s="758">
        <v>5459</v>
      </c>
      <c r="G138" s="766">
        <v>6144</v>
      </c>
      <c r="H138" s="761"/>
      <c r="L138" s="1104"/>
    </row>
    <row r="139" spans="1:16" ht="17" hidden="1" thickTop="1" thickBot="1">
      <c r="A139" s="760" t="s">
        <v>1493</v>
      </c>
      <c r="B139" s="761"/>
      <c r="C139" s="761"/>
      <c r="D139" s="761"/>
      <c r="E139" s="761"/>
      <c r="F139" s="761"/>
      <c r="G139" s="762"/>
      <c r="H139" s="761"/>
    </row>
    <row r="140" spans="1:16" ht="16" hidden="1" thickBot="1">
      <c r="A140" s="760" t="s">
        <v>1898</v>
      </c>
      <c r="B140" s="761" t="s">
        <v>1119</v>
      </c>
      <c r="C140" s="761"/>
      <c r="D140" s="761">
        <v>3570</v>
      </c>
      <c r="E140" s="761"/>
      <c r="F140" s="761"/>
      <c r="G140" s="762"/>
      <c r="H140" s="761"/>
      <c r="J140" s="495"/>
    </row>
    <row r="141" spans="1:16" ht="16" hidden="1" thickBot="1">
      <c r="A141" s="760"/>
      <c r="B141" s="761" t="s">
        <v>1494</v>
      </c>
      <c r="C141" s="761">
        <v>3779</v>
      </c>
      <c r="D141" s="761">
        <v>3828</v>
      </c>
      <c r="E141" s="761">
        <v>3896</v>
      </c>
      <c r="F141" s="761">
        <v>3945</v>
      </c>
      <c r="G141" s="762">
        <v>4150</v>
      </c>
      <c r="H141" s="1098"/>
      <c r="I141" s="1099" t="s">
        <v>2055</v>
      </c>
      <c r="J141" s="116" t="s">
        <v>2075</v>
      </c>
      <c r="K141" s="1100" t="s">
        <v>2057</v>
      </c>
      <c r="L141" s="783"/>
    </row>
    <row r="142" spans="1:16" ht="16" hidden="1" thickBot="1">
      <c r="A142" s="760"/>
      <c r="B142" s="761" t="s">
        <v>1899</v>
      </c>
      <c r="C142" s="761">
        <v>5048</v>
      </c>
      <c r="D142" s="761">
        <v>5194</v>
      </c>
      <c r="E142" s="761">
        <v>5399</v>
      </c>
      <c r="F142" s="761">
        <v>5546</v>
      </c>
      <c r="G142" s="762">
        <v>6162</v>
      </c>
      <c r="H142" s="1097"/>
      <c r="I142" s="116" t="s">
        <v>1281</v>
      </c>
      <c r="J142" s="116">
        <f t="shared" ref="J142:J152" si="4">K142*$B$6</f>
        <v>401</v>
      </c>
      <c r="K142" s="116">
        <v>401</v>
      </c>
      <c r="L142" s="783"/>
      <c r="M142" s="388"/>
      <c r="N142" s="388"/>
      <c r="O142" s="388"/>
      <c r="P142" s="116"/>
    </row>
    <row r="143" spans="1:16" ht="16" hidden="1" thickBot="1">
      <c r="A143" s="760"/>
      <c r="B143" s="761" t="s">
        <v>1495</v>
      </c>
      <c r="C143" s="761">
        <v>5537</v>
      </c>
      <c r="D143" s="761">
        <v>5862</v>
      </c>
      <c r="E143" s="761">
        <v>6319</v>
      </c>
      <c r="F143" s="761">
        <v>6644</v>
      </c>
      <c r="G143" s="762">
        <v>8013</v>
      </c>
      <c r="H143" s="1097"/>
      <c r="I143" t="s">
        <v>1131</v>
      </c>
      <c r="J143" s="116">
        <f t="shared" si="4"/>
        <v>800</v>
      </c>
      <c r="K143" s="230">
        <v>800</v>
      </c>
      <c r="M143" s="388"/>
      <c r="N143" s="388"/>
      <c r="O143" s="388"/>
      <c r="P143" s="116"/>
    </row>
    <row r="144" spans="1:16" ht="16" hidden="1" thickBot="1">
      <c r="A144" s="760" t="s">
        <v>1900</v>
      </c>
      <c r="B144" s="761" t="s">
        <v>1494</v>
      </c>
      <c r="C144" s="761">
        <v>4015</v>
      </c>
      <c r="D144" s="761">
        <v>4064</v>
      </c>
      <c r="E144" s="761">
        <v>4132</v>
      </c>
      <c r="F144" s="761">
        <v>4181</v>
      </c>
      <c r="G144" s="762">
        <v>4387</v>
      </c>
      <c r="H144" s="1097"/>
      <c r="I144" s="116" t="s">
        <v>1133</v>
      </c>
      <c r="J144" s="116">
        <f t="shared" si="4"/>
        <v>800</v>
      </c>
      <c r="K144" s="230">
        <v>800</v>
      </c>
    </row>
    <row r="145" spans="1:12" ht="16" hidden="1" thickBot="1">
      <c r="A145" s="760"/>
      <c r="B145" s="761" t="s">
        <v>1899</v>
      </c>
      <c r="C145" s="761">
        <v>5282</v>
      </c>
      <c r="D145" s="761">
        <v>5428</v>
      </c>
      <c r="E145" s="761">
        <v>5633</v>
      </c>
      <c r="F145" s="761">
        <v>5780</v>
      </c>
      <c r="G145" s="762">
        <v>6396</v>
      </c>
      <c r="H145" s="1097"/>
      <c r="I145" s="116" t="s">
        <v>1132</v>
      </c>
      <c r="J145" s="116">
        <f t="shared" si="4"/>
        <v>220</v>
      </c>
      <c r="K145" s="230">
        <v>220</v>
      </c>
    </row>
    <row r="146" spans="1:12" ht="16" hidden="1" thickBot="1">
      <c r="A146" s="760"/>
      <c r="B146" s="761" t="s">
        <v>1495</v>
      </c>
      <c r="C146" s="761">
        <v>5511</v>
      </c>
      <c r="D146" s="761">
        <v>5836</v>
      </c>
      <c r="E146" s="761">
        <v>6293</v>
      </c>
      <c r="F146" s="761">
        <v>6618</v>
      </c>
      <c r="G146" s="762">
        <v>7987</v>
      </c>
      <c r="H146" s="1097"/>
      <c r="I146" s="116" t="s">
        <v>1273</v>
      </c>
      <c r="J146" s="116">
        <f t="shared" si="4"/>
        <v>800</v>
      </c>
      <c r="K146" s="230">
        <v>800</v>
      </c>
    </row>
    <row r="147" spans="1:12" ht="16" hidden="1" thickBot="1">
      <c r="A147" s="760" t="s">
        <v>1901</v>
      </c>
      <c r="B147" s="761"/>
      <c r="C147" s="761"/>
      <c r="D147" s="761">
        <v>3092</v>
      </c>
      <c r="E147" s="761"/>
      <c r="F147" s="761"/>
      <c r="G147" s="762"/>
      <c r="H147" s="1097"/>
      <c r="I147" s="116" t="s">
        <v>110</v>
      </c>
      <c r="J147" s="116">
        <f t="shared" si="4"/>
        <v>405</v>
      </c>
      <c r="K147" s="230">
        <v>405</v>
      </c>
    </row>
    <row r="148" spans="1:12" ht="16" hidden="1" thickBot="1">
      <c r="A148" s="760" t="s">
        <v>1902</v>
      </c>
      <c r="B148" s="761" t="s">
        <v>1494</v>
      </c>
      <c r="C148" s="761">
        <v>3378</v>
      </c>
      <c r="D148" s="761">
        <v>3427</v>
      </c>
      <c r="E148" s="761">
        <v>3495</v>
      </c>
      <c r="F148" s="761">
        <v>3544</v>
      </c>
      <c r="G148" s="762">
        <v>3749</v>
      </c>
      <c r="H148" s="1097"/>
      <c r="I148" s="116" t="s">
        <v>172</v>
      </c>
      <c r="J148" s="116">
        <f t="shared" si="4"/>
        <v>825</v>
      </c>
      <c r="K148" s="230">
        <v>825</v>
      </c>
    </row>
    <row r="149" spans="1:12" ht="16" hidden="1" thickBot="1">
      <c r="A149" s="760"/>
      <c r="B149" s="761" t="s">
        <v>1899</v>
      </c>
      <c r="C149" s="761">
        <v>4640</v>
      </c>
      <c r="D149" s="761">
        <v>4787</v>
      </c>
      <c r="E149" s="761">
        <v>4992</v>
      </c>
      <c r="F149" s="761">
        <v>5138</v>
      </c>
      <c r="G149" s="762">
        <v>5754</v>
      </c>
      <c r="H149" s="1097"/>
      <c r="I149" s="116" t="s">
        <v>1146</v>
      </c>
      <c r="J149" s="116">
        <f t="shared" si="4"/>
        <v>977</v>
      </c>
      <c r="K149" s="230">
        <v>977</v>
      </c>
    </row>
    <row r="150" spans="1:12" ht="16" hidden="1" thickBot="1">
      <c r="A150" s="764"/>
      <c r="B150" s="758" t="s">
        <v>1495</v>
      </c>
      <c r="C150" s="758">
        <v>5359</v>
      </c>
      <c r="D150" s="758">
        <v>5684</v>
      </c>
      <c r="E150" s="758">
        <v>6141</v>
      </c>
      <c r="F150" s="758">
        <v>6466</v>
      </c>
      <c r="G150" s="766">
        <v>7835</v>
      </c>
      <c r="H150" s="1097"/>
      <c r="I150" s="116" t="s">
        <v>1786</v>
      </c>
      <c r="J150" s="116">
        <f t="shared" si="4"/>
        <v>263</v>
      </c>
      <c r="K150" s="230">
        <v>263</v>
      </c>
    </row>
    <row r="151" spans="1:12" ht="17" hidden="1" thickTop="1" thickBot="1">
      <c r="A151" s="760" t="s">
        <v>1496</v>
      </c>
      <c r="B151" s="761"/>
      <c r="C151" s="761"/>
      <c r="D151" s="761"/>
      <c r="E151" s="761"/>
      <c r="F151" s="761"/>
      <c r="G151" s="762"/>
      <c r="H151" s="1097"/>
      <c r="I151" s="116" t="s">
        <v>1789</v>
      </c>
      <c r="J151" s="116">
        <f t="shared" si="4"/>
        <v>280</v>
      </c>
      <c r="K151" s="230">
        <v>280</v>
      </c>
    </row>
    <row r="152" spans="1:12" ht="16" hidden="1" thickBot="1">
      <c r="A152" s="760" t="s">
        <v>1903</v>
      </c>
      <c r="B152" s="761"/>
      <c r="C152" s="761"/>
      <c r="D152" s="761">
        <v>3427</v>
      </c>
      <c r="E152" s="761"/>
      <c r="F152" s="761"/>
      <c r="G152" s="762"/>
      <c r="H152" s="1097"/>
      <c r="I152" s="783" t="s">
        <v>1996</v>
      </c>
      <c r="J152" s="116">
        <f t="shared" si="4"/>
        <v>650</v>
      </c>
      <c r="K152" s="230">
        <v>650</v>
      </c>
    </row>
    <row r="153" spans="1:12" ht="16" hidden="1" thickBot="1">
      <c r="A153" s="760" t="s">
        <v>1904</v>
      </c>
      <c r="B153" s="761" t="s">
        <v>1494</v>
      </c>
      <c r="C153" s="761">
        <v>3602</v>
      </c>
      <c r="D153" s="761">
        <v>3651</v>
      </c>
      <c r="E153" s="761">
        <v>3720</v>
      </c>
      <c r="F153" s="761">
        <v>3768</v>
      </c>
      <c r="G153" s="762">
        <v>3974</v>
      </c>
      <c r="H153" s="1096"/>
      <c r="I153" s="1105" t="s">
        <v>1788</v>
      </c>
      <c r="J153" s="116"/>
      <c r="K153" s="116">
        <v>605</v>
      </c>
      <c r="L153" s="783"/>
    </row>
    <row r="154" spans="1:12" ht="16" hidden="1" thickBot="1">
      <c r="A154" s="760"/>
      <c r="B154" s="761" t="s">
        <v>1899</v>
      </c>
      <c r="C154" s="761">
        <v>4865</v>
      </c>
      <c r="D154" s="761">
        <v>5011</v>
      </c>
      <c r="E154" s="761">
        <v>5217</v>
      </c>
      <c r="F154" s="761">
        <v>5363</v>
      </c>
      <c r="G154" s="762">
        <v>5979</v>
      </c>
      <c r="H154" s="1096"/>
      <c r="I154" s="1106"/>
      <c r="J154" s="1101"/>
      <c r="K154" s="1101"/>
      <c r="L154" s="116"/>
    </row>
    <row r="155" spans="1:12" ht="16" hidden="1" thickBot="1">
      <c r="A155" s="760"/>
      <c r="B155" s="761" t="s">
        <v>1495</v>
      </c>
      <c r="C155" s="761">
        <v>5584</v>
      </c>
      <c r="D155" s="761">
        <v>5909</v>
      </c>
      <c r="E155" s="761">
        <v>6365</v>
      </c>
      <c r="F155" s="761">
        <v>6691</v>
      </c>
      <c r="G155" s="762">
        <v>8060</v>
      </c>
      <c r="H155" s="1097"/>
      <c r="I155" s="1099" t="s">
        <v>2074</v>
      </c>
      <c r="J155" s="116" t="s">
        <v>2075</v>
      </c>
      <c r="K155" s="1100" t="s">
        <v>2057</v>
      </c>
      <c r="L155" s="783"/>
    </row>
    <row r="156" spans="1:12" ht="16" hidden="1" thickBot="1">
      <c r="A156" s="760" t="s">
        <v>1905</v>
      </c>
      <c r="B156" s="761"/>
      <c r="C156" s="761"/>
      <c r="D156" s="761">
        <v>5188</v>
      </c>
      <c r="E156" s="761"/>
      <c r="F156" s="761"/>
      <c r="G156" s="762"/>
      <c r="H156" s="1097"/>
      <c r="I156" t="s">
        <v>2061</v>
      </c>
      <c r="J156" s="116">
        <f t="shared" ref="J156:J173" si="5">K156*$B$6</f>
        <v>539</v>
      </c>
      <c r="K156" s="230">
        <v>539</v>
      </c>
    </row>
    <row r="157" spans="1:12" ht="16" hidden="1" thickBot="1">
      <c r="A157" s="760" t="s">
        <v>1906</v>
      </c>
      <c r="B157" s="761" t="s">
        <v>1494</v>
      </c>
      <c r="C157" s="761">
        <v>5523</v>
      </c>
      <c r="D157" s="761">
        <v>5572</v>
      </c>
      <c r="E157" s="761">
        <v>5640</v>
      </c>
      <c r="F157" s="761">
        <v>5689</v>
      </c>
      <c r="G157" s="762">
        <v>5894</v>
      </c>
      <c r="H157" s="1097"/>
      <c r="I157" t="s">
        <v>2058</v>
      </c>
      <c r="J157" s="116">
        <f t="shared" si="5"/>
        <v>1077</v>
      </c>
      <c r="K157" s="230">
        <v>1077</v>
      </c>
    </row>
    <row r="158" spans="1:12" ht="16" hidden="1" thickBot="1">
      <c r="A158" s="760"/>
      <c r="B158" s="761" t="s">
        <v>1899</v>
      </c>
      <c r="C158" s="761">
        <v>6785</v>
      </c>
      <c r="D158" s="761">
        <v>6932</v>
      </c>
      <c r="E158" s="761">
        <v>7137</v>
      </c>
      <c r="F158" s="761">
        <v>7283</v>
      </c>
      <c r="G158" s="762">
        <v>7899</v>
      </c>
      <c r="H158" s="1097"/>
      <c r="I158" t="s">
        <v>2059</v>
      </c>
      <c r="J158" s="116">
        <f t="shared" si="5"/>
        <v>1884</v>
      </c>
      <c r="K158" s="230">
        <v>1884</v>
      </c>
    </row>
    <row r="159" spans="1:12" ht="16" hidden="1" thickBot="1">
      <c r="A159" s="764"/>
      <c r="B159" s="758" t="s">
        <v>1495</v>
      </c>
      <c r="C159" s="758">
        <v>7296</v>
      </c>
      <c r="D159" s="758">
        <v>7622</v>
      </c>
      <c r="E159" s="758">
        <v>8078</v>
      </c>
      <c r="F159" s="758">
        <v>8403</v>
      </c>
      <c r="G159" s="766">
        <v>9772</v>
      </c>
      <c r="H159" s="1097"/>
      <c r="I159" t="s">
        <v>2060</v>
      </c>
      <c r="J159" s="116">
        <f t="shared" si="5"/>
        <v>809</v>
      </c>
      <c r="K159" s="230">
        <v>809</v>
      </c>
    </row>
    <row r="160" spans="1:12" ht="17" hidden="1" thickTop="1" thickBot="1">
      <c r="A160" s="760" t="s">
        <v>1497</v>
      </c>
      <c r="B160" s="761"/>
      <c r="C160" s="761"/>
      <c r="D160" s="761"/>
      <c r="E160" s="761"/>
      <c r="F160" s="761"/>
      <c r="G160" s="762"/>
      <c r="H160" s="1097"/>
      <c r="I160" t="s">
        <v>2062</v>
      </c>
      <c r="J160" s="116">
        <f t="shared" si="5"/>
        <v>472</v>
      </c>
      <c r="K160" s="230">
        <v>472</v>
      </c>
    </row>
    <row r="161" spans="1:11" ht="16" hidden="1" thickBot="1">
      <c r="A161" s="760" t="s">
        <v>1907</v>
      </c>
      <c r="B161" s="761"/>
      <c r="C161" s="761"/>
      <c r="D161" s="761">
        <v>2934</v>
      </c>
      <c r="E161" s="761"/>
      <c r="F161" s="761"/>
      <c r="G161" s="762"/>
      <c r="H161" s="1097"/>
      <c r="I161" t="s">
        <v>2063</v>
      </c>
      <c r="J161" s="116">
        <f t="shared" si="5"/>
        <v>270</v>
      </c>
      <c r="K161" s="230">
        <v>270</v>
      </c>
    </row>
    <row r="162" spans="1:11" ht="16" hidden="1" thickBot="1">
      <c r="A162" s="760" t="s">
        <v>1908</v>
      </c>
      <c r="B162" s="761" t="s">
        <v>1494</v>
      </c>
      <c r="C162" s="761">
        <v>3287</v>
      </c>
      <c r="D162" s="761">
        <v>3336</v>
      </c>
      <c r="E162" s="761">
        <v>3405</v>
      </c>
      <c r="F162" s="761">
        <v>3453</v>
      </c>
      <c r="G162" s="762">
        <v>3659</v>
      </c>
      <c r="H162" s="1097"/>
      <c r="I162" t="s">
        <v>2064</v>
      </c>
      <c r="J162" s="116">
        <f t="shared" si="5"/>
        <v>490</v>
      </c>
      <c r="K162" s="230">
        <v>490</v>
      </c>
    </row>
    <row r="163" spans="1:11" ht="16" hidden="1" thickBot="1">
      <c r="A163" s="760"/>
      <c r="B163" s="761" t="s">
        <v>1899</v>
      </c>
      <c r="C163" s="761">
        <v>4555</v>
      </c>
      <c r="D163" s="761">
        <v>4701</v>
      </c>
      <c r="E163" s="761">
        <v>4907</v>
      </c>
      <c r="F163" s="761">
        <v>5053</v>
      </c>
      <c r="G163" s="762">
        <v>5669</v>
      </c>
      <c r="H163" s="1097"/>
      <c r="I163" t="s">
        <v>2065</v>
      </c>
      <c r="J163" s="116">
        <f t="shared" si="5"/>
        <v>735</v>
      </c>
      <c r="K163" s="230">
        <v>735</v>
      </c>
    </row>
    <row r="164" spans="1:11" ht="16" hidden="1" thickBot="1">
      <c r="A164" s="760"/>
      <c r="B164" s="761" t="s">
        <v>1495</v>
      </c>
      <c r="C164" s="761">
        <v>5061</v>
      </c>
      <c r="D164" s="761">
        <v>5386</v>
      </c>
      <c r="E164" s="761">
        <v>5843</v>
      </c>
      <c r="F164" s="761">
        <v>6168</v>
      </c>
      <c r="G164" s="762">
        <v>7537</v>
      </c>
      <c r="H164" s="1097"/>
      <c r="I164" t="s">
        <v>2066</v>
      </c>
      <c r="J164" s="116">
        <f t="shared" si="5"/>
        <v>979</v>
      </c>
      <c r="K164" s="230">
        <v>979</v>
      </c>
    </row>
    <row r="165" spans="1:11" ht="16" hidden="1" thickBot="1">
      <c r="A165" s="760" t="s">
        <v>1909</v>
      </c>
      <c r="B165" s="761"/>
      <c r="C165" s="761"/>
      <c r="D165" s="761">
        <v>5079</v>
      </c>
      <c r="E165" s="761"/>
      <c r="F165" s="761"/>
      <c r="G165" s="762"/>
      <c r="H165" s="1097"/>
      <c r="I165" t="s">
        <v>2067</v>
      </c>
      <c r="J165" s="116">
        <f t="shared" si="5"/>
        <v>606</v>
      </c>
      <c r="K165" s="230">
        <v>606</v>
      </c>
    </row>
    <row r="166" spans="1:11" ht="16" hidden="1" thickBot="1">
      <c r="A166" s="760" t="s">
        <v>1910</v>
      </c>
      <c r="B166" s="761" t="s">
        <v>1494</v>
      </c>
      <c r="C166" s="761">
        <v>5432</v>
      </c>
      <c r="D166" s="761">
        <v>5481</v>
      </c>
      <c r="E166" s="761">
        <v>5550</v>
      </c>
      <c r="F166" s="761">
        <v>5598</v>
      </c>
      <c r="G166" s="762">
        <v>5804</v>
      </c>
      <c r="H166" s="1097"/>
      <c r="I166" t="s">
        <v>2068</v>
      </c>
      <c r="J166" s="116">
        <f t="shared" si="5"/>
        <v>1256</v>
      </c>
      <c r="K166" s="230">
        <v>1256</v>
      </c>
    </row>
    <row r="167" spans="1:11" ht="16" hidden="1" thickBot="1">
      <c r="A167" s="760"/>
      <c r="B167" s="761" t="s">
        <v>1899</v>
      </c>
      <c r="C167" s="761">
        <v>6782</v>
      </c>
      <c r="D167" s="761">
        <v>6928</v>
      </c>
      <c r="E167" s="761">
        <v>7134</v>
      </c>
      <c r="F167" s="761">
        <v>7280</v>
      </c>
      <c r="G167" s="762">
        <v>7896</v>
      </c>
      <c r="H167" s="1097"/>
      <c r="I167" t="s">
        <v>2069</v>
      </c>
      <c r="J167" s="116">
        <f t="shared" si="5"/>
        <v>330</v>
      </c>
      <c r="K167" s="230">
        <v>330</v>
      </c>
    </row>
    <row r="168" spans="1:11" ht="16" hidden="1" thickBot="1">
      <c r="A168" s="764"/>
      <c r="B168" s="758" t="s">
        <v>1495</v>
      </c>
      <c r="C168" s="758">
        <v>7288</v>
      </c>
      <c r="D168" s="758">
        <v>7613</v>
      </c>
      <c r="E168" s="758">
        <v>8070</v>
      </c>
      <c r="F168" s="758">
        <v>8395</v>
      </c>
      <c r="G168" s="766">
        <v>9764</v>
      </c>
      <c r="H168" s="1097"/>
      <c r="I168" t="s">
        <v>2070</v>
      </c>
      <c r="J168" s="116">
        <f t="shared" si="5"/>
        <v>1000</v>
      </c>
      <c r="K168" s="230">
        <v>1000</v>
      </c>
    </row>
    <row r="169" spans="1:11" ht="17" hidden="1" thickTop="1" thickBot="1">
      <c r="A169" s="760" t="s">
        <v>1498</v>
      </c>
      <c r="B169" s="761"/>
      <c r="C169" s="761"/>
      <c r="D169" s="761"/>
      <c r="E169" s="761"/>
      <c r="F169" s="761"/>
      <c r="G169" s="762"/>
      <c r="H169" s="1097"/>
      <c r="I169" t="s">
        <v>2071</v>
      </c>
      <c r="J169" s="116">
        <f t="shared" si="5"/>
        <v>254</v>
      </c>
      <c r="K169" s="230">
        <v>254</v>
      </c>
    </row>
    <row r="170" spans="1:11" ht="16" hidden="1" thickBot="1">
      <c r="A170" s="760" t="s">
        <v>4</v>
      </c>
      <c r="B170" s="761"/>
      <c r="C170" s="761"/>
      <c r="D170" s="761">
        <v>6713</v>
      </c>
      <c r="E170" s="761"/>
      <c r="F170" s="761"/>
      <c r="G170" s="762"/>
      <c r="H170" s="1097"/>
      <c r="I170" t="s">
        <v>2072</v>
      </c>
      <c r="J170" s="116">
        <f t="shared" si="5"/>
        <v>508</v>
      </c>
      <c r="K170" s="230">
        <v>508</v>
      </c>
    </row>
    <row r="171" spans="1:11" ht="16" hidden="1" thickBot="1">
      <c r="A171" s="760" t="s">
        <v>1911</v>
      </c>
      <c r="B171" s="761" t="s">
        <v>1499</v>
      </c>
      <c r="C171" s="761">
        <v>2718</v>
      </c>
      <c r="D171" s="761">
        <v>2816</v>
      </c>
      <c r="E171" s="761">
        <v>2953</v>
      </c>
      <c r="F171" s="761">
        <v>3050</v>
      </c>
      <c r="G171" s="762">
        <v>3461</v>
      </c>
      <c r="H171" s="1097"/>
      <c r="I171" s="116" t="s">
        <v>1818</v>
      </c>
      <c r="J171" s="116">
        <f t="shared" si="5"/>
        <v>900</v>
      </c>
      <c r="K171" s="230">
        <v>900</v>
      </c>
    </row>
    <row r="172" spans="1:11" ht="16" hidden="1" thickBot="1">
      <c r="A172" s="760" t="s">
        <v>1500</v>
      </c>
      <c r="B172" s="761" t="s">
        <v>481</v>
      </c>
      <c r="C172" s="761">
        <v>2988</v>
      </c>
      <c r="D172" s="761">
        <v>3086</v>
      </c>
      <c r="E172" s="761">
        <v>3223</v>
      </c>
      <c r="F172" s="761">
        <v>3320</v>
      </c>
      <c r="G172" s="762">
        <v>3731</v>
      </c>
      <c r="H172" s="1097"/>
      <c r="I172" s="783" t="s">
        <v>2073</v>
      </c>
      <c r="J172" s="116">
        <f t="shared" si="5"/>
        <v>355</v>
      </c>
      <c r="K172" s="230">
        <v>355</v>
      </c>
    </row>
    <row r="173" spans="1:11" ht="16" hidden="1" thickBot="1">
      <c r="A173" s="760" t="s">
        <v>1912</v>
      </c>
      <c r="B173" s="761" t="s">
        <v>1499</v>
      </c>
      <c r="C173" s="761">
        <v>2292</v>
      </c>
      <c r="D173" s="761">
        <v>2390</v>
      </c>
      <c r="E173" s="761">
        <v>2527</v>
      </c>
      <c r="F173" s="761">
        <v>2624</v>
      </c>
      <c r="G173" s="762">
        <v>3035</v>
      </c>
      <c r="H173" s="1096"/>
      <c r="I173" s="1105" t="s">
        <v>2076</v>
      </c>
      <c r="J173" s="116">
        <f t="shared" si="5"/>
        <v>279</v>
      </c>
      <c r="K173" s="1061">
        <v>279</v>
      </c>
    </row>
    <row r="174" spans="1:11" ht="16" hidden="1" thickBot="1">
      <c r="A174" s="760" t="s">
        <v>1501</v>
      </c>
      <c r="B174" s="761" t="s">
        <v>481</v>
      </c>
      <c r="C174" s="761">
        <v>2562</v>
      </c>
      <c r="D174" s="761">
        <v>2660</v>
      </c>
      <c r="E174" s="761">
        <v>2797</v>
      </c>
      <c r="F174" s="761">
        <v>2894</v>
      </c>
      <c r="G174" s="762">
        <v>3305</v>
      </c>
      <c r="H174" s="761"/>
      <c r="J174" s="1100"/>
    </row>
    <row r="175" spans="1:11" ht="16" hidden="1" thickBot="1">
      <c r="A175" s="760" t="s">
        <v>1913</v>
      </c>
      <c r="B175" s="761" t="s">
        <v>1499</v>
      </c>
      <c r="C175" s="761">
        <v>2703</v>
      </c>
      <c r="D175" s="761">
        <v>2801</v>
      </c>
      <c r="E175" s="761">
        <v>2938</v>
      </c>
      <c r="F175" s="761">
        <v>3035</v>
      </c>
      <c r="G175" s="762">
        <v>3446</v>
      </c>
      <c r="H175" s="761"/>
    </row>
    <row r="176" spans="1:11" ht="16" hidden="1" thickBot="1">
      <c r="A176" s="764" t="s">
        <v>1501</v>
      </c>
      <c r="B176" s="758" t="s">
        <v>481</v>
      </c>
      <c r="C176" s="758">
        <v>2973</v>
      </c>
      <c r="D176" s="758">
        <v>3071</v>
      </c>
      <c r="E176" s="758">
        <v>3208</v>
      </c>
      <c r="F176" s="758">
        <v>3305</v>
      </c>
      <c r="G176" s="766">
        <v>3716</v>
      </c>
      <c r="H176" s="761"/>
    </row>
    <row r="177" spans="1:8" ht="17" hidden="1" thickTop="1" thickBot="1">
      <c r="A177" s="760" t="s">
        <v>1502</v>
      </c>
      <c r="B177" s="761"/>
      <c r="C177" s="761"/>
      <c r="D177" s="761"/>
      <c r="E177" s="761"/>
      <c r="F177" s="761"/>
      <c r="G177" s="762"/>
      <c r="H177" s="761"/>
    </row>
    <row r="178" spans="1:8" ht="16" hidden="1" thickBot="1">
      <c r="A178" s="760" t="s">
        <v>1914</v>
      </c>
      <c r="B178" s="761" t="s">
        <v>1499</v>
      </c>
      <c r="C178" s="761">
        <v>2277</v>
      </c>
      <c r="D178" s="761">
        <v>2375</v>
      </c>
      <c r="E178" s="761">
        <v>2512</v>
      </c>
      <c r="F178" s="761">
        <v>2609</v>
      </c>
      <c r="G178" s="762">
        <v>3020</v>
      </c>
      <c r="H178" s="761"/>
    </row>
    <row r="179" spans="1:8" ht="16" hidden="1" thickBot="1">
      <c r="A179" s="760" t="s">
        <v>1501</v>
      </c>
      <c r="B179" s="761" t="s">
        <v>481</v>
      </c>
      <c r="C179" s="761">
        <v>2547</v>
      </c>
      <c r="D179" s="761">
        <v>2645</v>
      </c>
      <c r="E179" s="761">
        <v>2782</v>
      </c>
      <c r="F179" s="761">
        <v>2879</v>
      </c>
      <c r="G179" s="762">
        <v>3290</v>
      </c>
      <c r="H179" s="761"/>
    </row>
    <row r="180" spans="1:8" ht="16" hidden="1" thickBot="1">
      <c r="A180" s="760" t="s">
        <v>1915</v>
      </c>
      <c r="B180" s="761" t="s">
        <v>1499</v>
      </c>
      <c r="C180" s="761">
        <v>2043</v>
      </c>
      <c r="D180" s="761">
        <v>2141</v>
      </c>
      <c r="E180" s="761">
        <v>2278</v>
      </c>
      <c r="F180" s="761">
        <v>2376</v>
      </c>
      <c r="G180" s="762">
        <v>2786</v>
      </c>
      <c r="H180" s="761"/>
    </row>
    <row r="181" spans="1:8" ht="16" hidden="1" thickBot="1">
      <c r="A181" s="760" t="s">
        <v>1501</v>
      </c>
      <c r="B181" s="761" t="s">
        <v>481</v>
      </c>
      <c r="C181" s="761">
        <v>2313</v>
      </c>
      <c r="D181" s="761">
        <v>2411</v>
      </c>
      <c r="E181" s="761">
        <v>2548</v>
      </c>
      <c r="F181" s="761">
        <v>2646</v>
      </c>
      <c r="G181" s="762">
        <v>3056</v>
      </c>
      <c r="H181" s="761"/>
    </row>
    <row r="182" spans="1:8" ht="16" hidden="1" thickBot="1">
      <c r="A182" s="760" t="s">
        <v>1916</v>
      </c>
      <c r="B182" s="761" t="s">
        <v>1499</v>
      </c>
      <c r="C182" s="761">
        <v>2469</v>
      </c>
      <c r="D182" s="761">
        <v>2567</v>
      </c>
      <c r="E182" s="761">
        <v>2704</v>
      </c>
      <c r="F182" s="761">
        <v>2801</v>
      </c>
      <c r="G182" s="762">
        <v>3212</v>
      </c>
      <c r="H182" s="761"/>
    </row>
    <row r="183" spans="1:8" ht="16" hidden="1" thickBot="1">
      <c r="A183" s="760" t="s">
        <v>1501</v>
      </c>
      <c r="B183" s="761" t="s">
        <v>481</v>
      </c>
      <c r="C183" s="761">
        <v>2739</v>
      </c>
      <c r="D183" s="761">
        <v>2837</v>
      </c>
      <c r="E183" s="761">
        <v>2974</v>
      </c>
      <c r="F183" s="761">
        <v>3071</v>
      </c>
      <c r="G183" s="762">
        <v>3482</v>
      </c>
      <c r="H183" s="761"/>
    </row>
    <row r="184" spans="1:8" ht="16" hidden="1" thickBot="1">
      <c r="A184" s="760" t="s">
        <v>1917</v>
      </c>
      <c r="B184" s="761" t="s">
        <v>1499</v>
      </c>
      <c r="C184" s="761">
        <v>2484</v>
      </c>
      <c r="D184" s="761">
        <v>2581</v>
      </c>
      <c r="E184" s="761">
        <v>2718</v>
      </c>
      <c r="F184" s="761">
        <v>2816</v>
      </c>
      <c r="G184" s="762">
        <v>3227</v>
      </c>
      <c r="H184" s="761"/>
    </row>
    <row r="185" spans="1:8" ht="16" hidden="1" thickBot="1">
      <c r="A185" s="764" t="s">
        <v>1501</v>
      </c>
      <c r="B185" s="758" t="s">
        <v>481</v>
      </c>
      <c r="C185" s="758">
        <v>2754</v>
      </c>
      <c r="D185" s="758">
        <v>2851</v>
      </c>
      <c r="E185" s="758">
        <v>2988</v>
      </c>
      <c r="F185" s="758">
        <v>3086</v>
      </c>
      <c r="G185" s="766">
        <v>3497</v>
      </c>
      <c r="H185" s="761"/>
    </row>
    <row r="186" spans="1:8" ht="17" hidden="1" thickTop="1" thickBot="1">
      <c r="A186" s="760" t="s">
        <v>1503</v>
      </c>
      <c r="B186" s="761"/>
      <c r="C186" s="761"/>
      <c r="D186" s="761"/>
      <c r="E186" s="761"/>
      <c r="F186" s="761"/>
      <c r="G186" s="762"/>
      <c r="H186" s="761"/>
    </row>
    <row r="187" spans="1:8" ht="16" hidden="1" thickBot="1">
      <c r="A187" s="760" t="s">
        <v>1918</v>
      </c>
      <c r="B187" s="761"/>
      <c r="C187" s="761">
        <v>2058</v>
      </c>
      <c r="D187" s="761">
        <v>2156</v>
      </c>
      <c r="E187" s="761">
        <v>2292</v>
      </c>
      <c r="F187" s="761">
        <v>2390</v>
      </c>
      <c r="G187" s="762">
        <v>2801</v>
      </c>
      <c r="H187" s="761"/>
    </row>
    <row r="188" spans="1:8" ht="16" hidden="1" thickBot="1">
      <c r="A188" s="760" t="s">
        <v>1501</v>
      </c>
      <c r="B188" s="761"/>
      <c r="C188" s="761">
        <v>2328</v>
      </c>
      <c r="D188" s="761">
        <v>2426</v>
      </c>
      <c r="E188" s="761">
        <v>2562</v>
      </c>
      <c r="F188" s="761">
        <v>2660</v>
      </c>
      <c r="G188" s="762">
        <v>3071</v>
      </c>
      <c r="H188" s="761"/>
    </row>
    <row r="189" spans="1:8" ht="16" hidden="1" thickBot="1">
      <c r="A189" s="760" t="s">
        <v>1919</v>
      </c>
      <c r="B189" s="761"/>
      <c r="C189" s="761">
        <v>3490</v>
      </c>
      <c r="D189" s="761">
        <v>3587</v>
      </c>
      <c r="E189" s="761">
        <v>3724</v>
      </c>
      <c r="F189" s="761">
        <v>3822</v>
      </c>
      <c r="G189" s="762">
        <v>4232</v>
      </c>
      <c r="H189" s="761"/>
    </row>
    <row r="190" spans="1:8" ht="16" hidden="1" thickBot="1">
      <c r="A190" s="760" t="s">
        <v>1920</v>
      </c>
      <c r="B190" s="761"/>
      <c r="C190" s="761">
        <v>3475</v>
      </c>
      <c r="D190" s="761">
        <v>3572</v>
      </c>
      <c r="E190" s="761">
        <v>3709</v>
      </c>
      <c r="F190" s="761">
        <v>3807</v>
      </c>
      <c r="G190" s="762">
        <v>4217</v>
      </c>
      <c r="H190" s="761"/>
    </row>
    <row r="191" spans="1:8" ht="16" hidden="1" thickBot="1">
      <c r="A191" s="760" t="s">
        <v>1921</v>
      </c>
      <c r="B191" s="761"/>
      <c r="C191" s="761">
        <v>6675</v>
      </c>
      <c r="D191" s="761">
        <v>6871</v>
      </c>
      <c r="E191" s="761">
        <v>7145</v>
      </c>
      <c r="F191" s="761">
        <v>7340</v>
      </c>
      <c r="G191" s="762">
        <v>8161</v>
      </c>
      <c r="H191" s="761"/>
    </row>
    <row r="192" spans="1:8" ht="16" hidden="1" thickBot="1">
      <c r="A192" s="764" t="s">
        <v>1922</v>
      </c>
      <c r="B192" s="758"/>
      <c r="C192" s="758">
        <v>9182</v>
      </c>
      <c r="D192" s="758">
        <v>9474</v>
      </c>
      <c r="E192" s="758">
        <v>9885</v>
      </c>
      <c r="F192" s="758">
        <v>10178</v>
      </c>
      <c r="G192" s="766">
        <v>11410</v>
      </c>
      <c r="H192" s="761"/>
    </row>
    <row r="193" spans="1:8" ht="17" hidden="1" thickTop="1" thickBot="1">
      <c r="A193" s="760" t="s">
        <v>1504</v>
      </c>
      <c r="B193" s="761"/>
      <c r="C193" s="761"/>
      <c r="D193" s="761"/>
      <c r="E193" s="761"/>
      <c r="F193" s="761"/>
      <c r="G193" s="762"/>
      <c r="H193" s="761"/>
    </row>
    <row r="194" spans="1:8" ht="16" hidden="1" thickBot="1">
      <c r="A194" s="760" t="s">
        <v>1923</v>
      </c>
      <c r="B194" s="761"/>
      <c r="C194" s="761">
        <v>11769</v>
      </c>
      <c r="D194" s="761">
        <v>12159</v>
      </c>
      <c r="E194" s="761">
        <v>12707</v>
      </c>
      <c r="F194" s="761">
        <v>13097</v>
      </c>
      <c r="G194" s="762">
        <v>14740</v>
      </c>
      <c r="H194" s="761"/>
    </row>
    <row r="195" spans="1:8" ht="16" hidden="1" thickBot="1">
      <c r="A195" s="760" t="s">
        <v>1924</v>
      </c>
      <c r="B195" s="761"/>
      <c r="C195" s="761">
        <v>15207</v>
      </c>
      <c r="D195" s="761">
        <v>15695</v>
      </c>
      <c r="E195" s="761">
        <v>16380</v>
      </c>
      <c r="F195" s="761">
        <v>16867</v>
      </c>
      <c r="G195" s="762">
        <v>18921</v>
      </c>
      <c r="H195" s="761"/>
    </row>
    <row r="196" spans="1:8" ht="16" hidden="1" thickBot="1">
      <c r="A196" s="760" t="s">
        <v>1925</v>
      </c>
      <c r="B196" s="761"/>
      <c r="C196" s="761">
        <v>7536</v>
      </c>
      <c r="D196" s="761">
        <v>7731</v>
      </c>
      <c r="E196" s="761">
        <v>8005</v>
      </c>
      <c r="F196" s="761">
        <v>8200</v>
      </c>
      <c r="G196" s="762">
        <v>9022</v>
      </c>
      <c r="H196" s="761"/>
    </row>
    <row r="197" spans="1:8" ht="16" hidden="1" thickBot="1">
      <c r="A197" s="760" t="s">
        <v>1926</v>
      </c>
      <c r="B197" s="761"/>
      <c r="C197" s="761">
        <v>10472</v>
      </c>
      <c r="D197" s="761">
        <v>10765</v>
      </c>
      <c r="E197" s="761">
        <v>11176</v>
      </c>
      <c r="F197" s="761">
        <v>11469</v>
      </c>
      <c r="G197" s="762">
        <v>12701</v>
      </c>
      <c r="H197" s="761"/>
    </row>
    <row r="198" spans="1:8" ht="16" hidden="1" thickBot="1">
      <c r="A198" s="760" t="s">
        <v>1927</v>
      </c>
      <c r="B198" s="761"/>
      <c r="C198" s="761">
        <v>13490</v>
      </c>
      <c r="D198" s="761">
        <v>13880</v>
      </c>
      <c r="E198" s="761">
        <v>14428</v>
      </c>
      <c r="F198" s="761">
        <v>14818</v>
      </c>
      <c r="G198" s="762">
        <v>16461</v>
      </c>
      <c r="H198" s="761"/>
    </row>
    <row r="199" spans="1:8" ht="16" hidden="1" thickBot="1">
      <c r="A199" s="764" t="s">
        <v>1928</v>
      </c>
      <c r="B199" s="758"/>
      <c r="C199" s="758">
        <v>17329</v>
      </c>
      <c r="D199" s="758">
        <v>17817</v>
      </c>
      <c r="E199" s="758">
        <v>18502</v>
      </c>
      <c r="F199" s="758">
        <v>18990</v>
      </c>
      <c r="G199" s="766">
        <v>21043</v>
      </c>
      <c r="H199" s="761"/>
    </row>
    <row r="200" spans="1:8" ht="17" hidden="1" thickTop="1" thickBot="1">
      <c r="A200" s="760" t="s">
        <v>1505</v>
      </c>
      <c r="B200" s="761"/>
      <c r="C200" s="761"/>
      <c r="D200" s="761"/>
      <c r="E200" s="761"/>
      <c r="F200" s="761"/>
      <c r="G200" s="762"/>
      <c r="H200" s="761"/>
    </row>
    <row r="201" spans="1:8" ht="16" hidden="1" thickBot="1">
      <c r="A201" s="760" t="s">
        <v>1506</v>
      </c>
      <c r="B201" s="761" t="s">
        <v>1499</v>
      </c>
      <c r="C201" s="761"/>
      <c r="D201" s="761">
        <v>1559</v>
      </c>
      <c r="E201" s="761"/>
      <c r="F201" s="761"/>
      <c r="G201" s="762"/>
      <c r="H201" s="761"/>
    </row>
    <row r="202" spans="1:8" ht="30" hidden="1" thickBot="1">
      <c r="A202" s="760"/>
      <c r="B202" s="761" t="s">
        <v>1507</v>
      </c>
      <c r="C202" s="761"/>
      <c r="D202" s="761">
        <v>1964</v>
      </c>
      <c r="E202" s="761"/>
      <c r="F202" s="761"/>
      <c r="G202" s="762"/>
      <c r="H202" s="761"/>
    </row>
    <row r="203" spans="1:8" ht="16" hidden="1" thickBot="1">
      <c r="A203" s="760" t="s">
        <v>1508</v>
      </c>
      <c r="B203" s="761" t="s">
        <v>1499</v>
      </c>
      <c r="C203" s="761">
        <v>1649</v>
      </c>
      <c r="D203" s="761">
        <v>1747</v>
      </c>
      <c r="E203" s="761">
        <v>1884</v>
      </c>
      <c r="F203" s="761">
        <v>1981</v>
      </c>
      <c r="G203" s="762">
        <v>2392</v>
      </c>
      <c r="H203" s="761"/>
    </row>
    <row r="204" spans="1:8" ht="30" hidden="1" thickBot="1">
      <c r="A204" s="760"/>
      <c r="B204" s="761" t="s">
        <v>1507</v>
      </c>
      <c r="C204" s="761">
        <v>2054</v>
      </c>
      <c r="D204" s="761">
        <v>2152</v>
      </c>
      <c r="E204" s="761">
        <v>2289</v>
      </c>
      <c r="F204" s="761">
        <v>2386</v>
      </c>
      <c r="G204" s="762">
        <v>2797</v>
      </c>
      <c r="H204" s="761"/>
    </row>
    <row r="205" spans="1:8" ht="16" hidden="1" thickBot="1">
      <c r="A205" s="760" t="s">
        <v>1509</v>
      </c>
      <c r="B205" s="761" t="s">
        <v>1499</v>
      </c>
      <c r="C205" s="761">
        <v>1709</v>
      </c>
      <c r="D205" s="761">
        <v>1807</v>
      </c>
      <c r="E205" s="761">
        <v>1943</v>
      </c>
      <c r="F205" s="761">
        <v>2041</v>
      </c>
      <c r="G205" s="762">
        <v>2452</v>
      </c>
      <c r="H205" s="761"/>
    </row>
    <row r="206" spans="1:8" ht="30" hidden="1" thickBot="1">
      <c r="A206" s="760"/>
      <c r="B206" s="761" t="s">
        <v>1507</v>
      </c>
      <c r="C206" s="761">
        <v>2114</v>
      </c>
      <c r="D206" s="761">
        <v>2212</v>
      </c>
      <c r="E206" s="761">
        <v>2348</v>
      </c>
      <c r="F206" s="761">
        <v>2446</v>
      </c>
      <c r="G206" s="762">
        <v>2857</v>
      </c>
      <c r="H206" s="761"/>
    </row>
    <row r="207" spans="1:8" ht="30" hidden="1" thickBot="1">
      <c r="A207" s="760" t="s">
        <v>299</v>
      </c>
      <c r="B207" s="761" t="s">
        <v>300</v>
      </c>
      <c r="C207" s="761"/>
      <c r="D207" s="761">
        <v>721</v>
      </c>
      <c r="E207" s="761"/>
      <c r="F207" s="761"/>
      <c r="G207" s="762"/>
      <c r="H207" s="761"/>
    </row>
    <row r="208" spans="1:8" ht="30" hidden="1" thickBot="1">
      <c r="A208" s="760" t="s">
        <v>303</v>
      </c>
      <c r="B208" s="761" t="s">
        <v>300</v>
      </c>
      <c r="C208" s="761"/>
      <c r="D208" s="761">
        <v>1175</v>
      </c>
      <c r="E208" s="761"/>
      <c r="F208" s="761"/>
      <c r="G208" s="762"/>
      <c r="H208" s="761"/>
    </row>
    <row r="209" spans="1:8" ht="30" hidden="1" thickBot="1">
      <c r="A209" s="760" t="s">
        <v>305</v>
      </c>
      <c r="B209" s="761" t="s">
        <v>300</v>
      </c>
      <c r="C209" s="761"/>
      <c r="D209" s="761">
        <v>2122</v>
      </c>
      <c r="E209" s="761"/>
      <c r="F209" s="761"/>
      <c r="G209" s="762"/>
      <c r="H209" s="761"/>
    </row>
    <row r="210" spans="1:8" ht="30" hidden="1" thickBot="1">
      <c r="A210" s="764" t="s">
        <v>308</v>
      </c>
      <c r="B210" s="758" t="s">
        <v>300</v>
      </c>
      <c r="C210" s="758"/>
      <c r="D210" s="758">
        <v>1691</v>
      </c>
      <c r="E210" s="758"/>
      <c r="F210" s="758"/>
      <c r="G210" s="766"/>
      <c r="H210" s="761"/>
    </row>
    <row r="211" spans="1:8" ht="17" hidden="1" thickTop="1" thickBot="1">
      <c r="A211" s="760" t="s">
        <v>1510</v>
      </c>
      <c r="B211" s="761"/>
      <c r="C211" s="761"/>
      <c r="D211" s="761"/>
      <c r="E211" s="761"/>
      <c r="F211" s="761"/>
      <c r="G211" s="762"/>
      <c r="H211" s="761"/>
    </row>
    <row r="212" spans="1:8" ht="30" hidden="1" thickBot="1">
      <c r="A212" s="760" t="s">
        <v>309</v>
      </c>
      <c r="B212" s="761" t="s">
        <v>300</v>
      </c>
      <c r="C212" s="761"/>
      <c r="D212" s="761">
        <v>2284</v>
      </c>
      <c r="E212" s="761"/>
      <c r="F212" s="761"/>
      <c r="G212" s="762"/>
      <c r="H212" s="761"/>
    </row>
    <row r="213" spans="1:8" ht="30" hidden="1" thickBot="1">
      <c r="A213" s="760" t="s">
        <v>311</v>
      </c>
      <c r="B213" s="761" t="s">
        <v>300</v>
      </c>
      <c r="C213" s="761"/>
      <c r="D213" s="761">
        <v>2284</v>
      </c>
      <c r="E213" s="761"/>
      <c r="F213" s="761"/>
      <c r="G213" s="762"/>
      <c r="H213" s="761"/>
    </row>
    <row r="214" spans="1:8" ht="30" hidden="1" thickBot="1">
      <c r="A214" s="760" t="s">
        <v>312</v>
      </c>
      <c r="B214" s="761" t="s">
        <v>300</v>
      </c>
      <c r="C214" s="761"/>
      <c r="D214" s="761">
        <v>2853</v>
      </c>
      <c r="E214" s="761"/>
      <c r="F214" s="761"/>
      <c r="G214" s="762"/>
      <c r="H214" s="761"/>
    </row>
    <row r="215" spans="1:8" ht="30" hidden="1" thickBot="1">
      <c r="A215" s="760" t="s">
        <v>313</v>
      </c>
      <c r="B215" s="761" t="s">
        <v>300</v>
      </c>
      <c r="C215" s="761"/>
      <c r="D215" s="761">
        <v>3131</v>
      </c>
      <c r="E215" s="761"/>
      <c r="F215" s="761"/>
      <c r="G215" s="762"/>
      <c r="H215" s="761"/>
    </row>
    <row r="216" spans="1:8" ht="16" hidden="1" thickBot="1">
      <c r="A216" s="760" t="s">
        <v>1511</v>
      </c>
      <c r="B216" s="761" t="s">
        <v>479</v>
      </c>
      <c r="C216" s="761"/>
      <c r="D216" s="761">
        <v>7651</v>
      </c>
      <c r="E216" s="761"/>
      <c r="F216" s="761"/>
      <c r="G216" s="762"/>
      <c r="H216" s="761"/>
    </row>
    <row r="217" spans="1:8" ht="16" hidden="1" thickBot="1">
      <c r="A217" s="760"/>
      <c r="B217" s="761" t="s">
        <v>1512</v>
      </c>
      <c r="C217" s="761"/>
      <c r="D217" s="761">
        <v>7612</v>
      </c>
      <c r="E217" s="761"/>
      <c r="F217" s="761"/>
      <c r="G217" s="762"/>
      <c r="H217" s="761"/>
    </row>
    <row r="218" spans="1:8" ht="16" hidden="1" thickBot="1">
      <c r="A218" s="760"/>
      <c r="B218" s="761" t="s">
        <v>1119</v>
      </c>
      <c r="C218" s="761"/>
      <c r="D218" s="761">
        <v>7228</v>
      </c>
      <c r="E218" s="761"/>
      <c r="F218" s="761"/>
      <c r="G218" s="762"/>
      <c r="H218" s="761"/>
    </row>
    <row r="219" spans="1:8" ht="16" hidden="1" thickBot="1">
      <c r="A219" s="760" t="s">
        <v>1513</v>
      </c>
      <c r="B219" s="761" t="s">
        <v>479</v>
      </c>
      <c r="C219" s="761">
        <v>7892</v>
      </c>
      <c r="D219" s="761">
        <v>8087</v>
      </c>
      <c r="E219" s="761">
        <v>8361</v>
      </c>
      <c r="F219" s="761">
        <v>8556</v>
      </c>
      <c r="G219" s="762">
        <v>9377</v>
      </c>
      <c r="H219" s="761"/>
    </row>
    <row r="220" spans="1:8" ht="16" hidden="1" thickBot="1">
      <c r="A220" s="760"/>
      <c r="B220" s="761" t="s">
        <v>1512</v>
      </c>
      <c r="C220" s="761">
        <v>7853</v>
      </c>
      <c r="D220" s="761">
        <v>8048</v>
      </c>
      <c r="E220" s="761">
        <v>8322</v>
      </c>
      <c r="F220" s="761">
        <v>8517</v>
      </c>
      <c r="G220" s="762">
        <v>9338</v>
      </c>
      <c r="H220" s="761"/>
    </row>
    <row r="221" spans="1:8" ht="16" hidden="1" thickBot="1">
      <c r="A221" s="760"/>
      <c r="B221" s="761" t="s">
        <v>1119</v>
      </c>
      <c r="C221" s="761">
        <v>7468</v>
      </c>
      <c r="D221" s="761">
        <v>7664</v>
      </c>
      <c r="E221" s="761">
        <v>7938</v>
      </c>
      <c r="F221" s="761">
        <v>8133</v>
      </c>
      <c r="G221" s="762">
        <v>8954</v>
      </c>
      <c r="H221" s="761"/>
    </row>
    <row r="222" spans="1:8" ht="16" hidden="1" thickBot="1">
      <c r="A222" s="760" t="s">
        <v>1514</v>
      </c>
      <c r="B222" s="761" t="s">
        <v>479</v>
      </c>
      <c r="C222" s="761"/>
      <c r="D222" s="761">
        <v>9792</v>
      </c>
      <c r="E222" s="761"/>
      <c r="F222" s="761"/>
      <c r="G222" s="762"/>
      <c r="H222" s="761"/>
    </row>
    <row r="223" spans="1:8" ht="16" hidden="1" thickBot="1">
      <c r="A223" s="760"/>
      <c r="B223" s="761" t="s">
        <v>1512</v>
      </c>
      <c r="C223" s="761"/>
      <c r="D223" s="761">
        <v>9753</v>
      </c>
      <c r="E223" s="761"/>
      <c r="F223" s="761"/>
      <c r="G223" s="762"/>
      <c r="H223" s="761"/>
    </row>
    <row r="224" spans="1:8" ht="16" hidden="1" thickBot="1">
      <c r="A224" s="764" t="s">
        <v>1585</v>
      </c>
      <c r="B224" s="758" t="s">
        <v>1119</v>
      </c>
      <c r="C224" s="758"/>
      <c r="D224" s="758">
        <v>9483</v>
      </c>
      <c r="E224" s="758"/>
      <c r="F224" s="758"/>
      <c r="G224" s="766"/>
      <c r="H224" s="761"/>
    </row>
    <row r="225" spans="1:8" ht="17" hidden="1" thickTop="1" thickBot="1">
      <c r="A225" s="760" t="s">
        <v>1515</v>
      </c>
      <c r="B225" s="761"/>
      <c r="C225" s="761"/>
      <c r="D225" s="761">
        <v>0</v>
      </c>
      <c r="E225" s="761"/>
      <c r="F225" s="761"/>
      <c r="G225" s="762"/>
      <c r="H225" s="761"/>
    </row>
    <row r="226" spans="1:8" ht="16" hidden="1" thickBot="1">
      <c r="A226" s="760" t="s">
        <v>1516</v>
      </c>
      <c r="B226" s="761" t="s">
        <v>479</v>
      </c>
      <c r="C226" s="761">
        <v>10864</v>
      </c>
      <c r="D226" s="761">
        <v>11157</v>
      </c>
      <c r="E226" s="761">
        <v>11567</v>
      </c>
      <c r="F226" s="761">
        <v>11860</v>
      </c>
      <c r="G226" s="762">
        <v>13092</v>
      </c>
      <c r="H226" s="761"/>
    </row>
    <row r="227" spans="1:8" ht="16" hidden="1" thickBot="1">
      <c r="A227" s="760"/>
      <c r="B227" s="761" t="s">
        <v>1512</v>
      </c>
      <c r="C227" s="761">
        <v>10825</v>
      </c>
      <c r="D227" s="761">
        <v>11118</v>
      </c>
      <c r="E227" s="761">
        <v>11528</v>
      </c>
      <c r="F227" s="761">
        <v>11821</v>
      </c>
      <c r="G227" s="762">
        <v>13053</v>
      </c>
      <c r="H227" s="761"/>
    </row>
    <row r="228" spans="1:8" ht="16" hidden="1" thickBot="1">
      <c r="A228" s="760"/>
      <c r="B228" s="761" t="s">
        <v>1119</v>
      </c>
      <c r="C228" s="761">
        <v>10441</v>
      </c>
      <c r="D228" s="761">
        <v>10733</v>
      </c>
      <c r="E228" s="761">
        <v>11144</v>
      </c>
      <c r="F228" s="761">
        <v>11437</v>
      </c>
      <c r="G228" s="762">
        <v>12669</v>
      </c>
      <c r="H228" s="761"/>
    </row>
    <row r="229" spans="1:8" ht="16" hidden="1" thickBot="1">
      <c r="A229" s="760" t="s">
        <v>1517</v>
      </c>
      <c r="B229" s="761" t="s">
        <v>479</v>
      </c>
      <c r="C229" s="761"/>
      <c r="D229" s="761">
        <v>12030</v>
      </c>
      <c r="E229" s="761"/>
      <c r="F229" s="761"/>
      <c r="G229" s="762"/>
      <c r="H229" s="761"/>
    </row>
    <row r="230" spans="1:8" ht="16" hidden="1" thickBot="1">
      <c r="A230" s="760"/>
      <c r="B230" s="761" t="s">
        <v>1512</v>
      </c>
      <c r="C230" s="761"/>
      <c r="D230" s="761">
        <v>11991</v>
      </c>
      <c r="E230" s="761"/>
      <c r="F230" s="761"/>
      <c r="G230" s="762"/>
      <c r="H230" s="761"/>
    </row>
    <row r="231" spans="1:8" ht="16" hidden="1" thickBot="1">
      <c r="A231" s="760"/>
      <c r="B231" s="761" t="s">
        <v>1119</v>
      </c>
      <c r="C231" s="761"/>
      <c r="D231" s="761">
        <v>11607</v>
      </c>
      <c r="E231" s="761"/>
      <c r="F231" s="761"/>
      <c r="G231" s="762"/>
      <c r="H231" s="761"/>
    </row>
    <row r="232" spans="1:8" ht="16" hidden="1" thickBot="1">
      <c r="A232" s="760" t="s">
        <v>1518</v>
      </c>
      <c r="B232" s="761" t="s">
        <v>479</v>
      </c>
      <c r="C232" s="761">
        <v>12521</v>
      </c>
      <c r="D232" s="761">
        <v>12912</v>
      </c>
      <c r="E232" s="761">
        <v>13460</v>
      </c>
      <c r="F232" s="761">
        <v>13850</v>
      </c>
      <c r="G232" s="762">
        <v>15493</v>
      </c>
      <c r="H232" s="761"/>
    </row>
    <row r="233" spans="1:8" ht="16" hidden="1" thickBot="1">
      <c r="A233" s="760"/>
      <c r="B233" s="761" t="s">
        <v>1512</v>
      </c>
      <c r="C233" s="761">
        <v>12483</v>
      </c>
      <c r="D233" s="761">
        <v>12874</v>
      </c>
      <c r="E233" s="761">
        <v>13421</v>
      </c>
      <c r="F233" s="761">
        <v>13811</v>
      </c>
      <c r="G233" s="762">
        <v>15454</v>
      </c>
      <c r="H233" s="761"/>
    </row>
    <row r="234" spans="1:8" ht="16" hidden="1" thickBot="1">
      <c r="A234" s="760"/>
      <c r="B234" s="761" t="s">
        <v>1119</v>
      </c>
      <c r="C234" s="761">
        <v>12099</v>
      </c>
      <c r="D234" s="761">
        <v>12489</v>
      </c>
      <c r="E234" s="761">
        <v>13037</v>
      </c>
      <c r="F234" s="761">
        <v>13427</v>
      </c>
      <c r="G234" s="762">
        <v>15070</v>
      </c>
      <c r="H234" s="761"/>
    </row>
    <row r="235" spans="1:8" ht="16" hidden="1" thickBot="1">
      <c r="A235" s="760" t="s">
        <v>320</v>
      </c>
      <c r="B235" s="782" t="s">
        <v>321</v>
      </c>
      <c r="C235" s="761"/>
      <c r="D235" s="761">
        <v>1191</v>
      </c>
      <c r="E235" s="761"/>
      <c r="F235" s="761"/>
      <c r="G235" s="762"/>
      <c r="H235" s="761"/>
    </row>
    <row r="236" spans="1:8" ht="16" hidden="1" thickBot="1">
      <c r="A236" s="760" t="s">
        <v>322</v>
      </c>
      <c r="B236" s="782" t="s">
        <v>321</v>
      </c>
      <c r="C236" s="761"/>
      <c r="D236" s="761">
        <v>2012</v>
      </c>
      <c r="E236" s="761"/>
      <c r="F236" s="761"/>
      <c r="G236" s="762"/>
      <c r="H236" s="761"/>
    </row>
    <row r="237" spans="1:8" ht="16" hidden="1" thickBot="1">
      <c r="A237" s="764" t="s">
        <v>323</v>
      </c>
      <c r="B237" s="800" t="s">
        <v>321</v>
      </c>
      <c r="C237" s="758"/>
      <c r="D237" s="758">
        <v>1462</v>
      </c>
      <c r="E237" s="758"/>
      <c r="F237" s="758"/>
      <c r="G237" s="766"/>
      <c r="H237" s="761"/>
    </row>
    <row r="238" spans="1:8" ht="17" hidden="1" thickTop="1" thickBot="1">
      <c r="A238" s="760" t="s">
        <v>1519</v>
      </c>
      <c r="B238" s="761"/>
      <c r="C238" s="761"/>
      <c r="D238" s="761"/>
      <c r="E238" s="761"/>
      <c r="F238" s="761"/>
      <c r="G238" s="762"/>
      <c r="H238" s="761"/>
    </row>
    <row r="239" spans="1:8" ht="16" hidden="1" thickBot="1">
      <c r="A239" s="760" t="s">
        <v>22</v>
      </c>
      <c r="B239" s="761"/>
      <c r="C239" s="761"/>
      <c r="D239" s="761">
        <v>1876</v>
      </c>
      <c r="E239" s="761"/>
      <c r="F239" s="761"/>
      <c r="G239" s="762"/>
      <c r="H239" s="761"/>
    </row>
    <row r="240" spans="1:8" ht="16" hidden="1" thickBot="1">
      <c r="A240" s="760" t="s">
        <v>15</v>
      </c>
      <c r="B240" s="761"/>
      <c r="C240" s="761"/>
      <c r="D240" s="761">
        <v>2418</v>
      </c>
      <c r="E240" s="761"/>
      <c r="F240" s="761"/>
      <c r="G240" s="762"/>
      <c r="H240" s="761"/>
    </row>
    <row r="241" spans="1:8" ht="16" hidden="1" thickBot="1">
      <c r="A241" s="764" t="s">
        <v>327</v>
      </c>
      <c r="B241" s="758"/>
      <c r="C241" s="758"/>
      <c r="D241" s="758">
        <v>4120</v>
      </c>
      <c r="E241" s="758"/>
      <c r="F241" s="758"/>
      <c r="G241" s="766"/>
      <c r="H241" s="761"/>
    </row>
    <row r="242" spans="1:8" ht="17" hidden="1" thickTop="1" thickBot="1">
      <c r="A242" s="760" t="s">
        <v>1520</v>
      </c>
      <c r="B242" s="761"/>
      <c r="C242" s="761"/>
      <c r="D242" s="761"/>
      <c r="E242" s="761"/>
      <c r="F242" s="761"/>
      <c r="G242" s="762"/>
      <c r="H242" s="761"/>
    </row>
    <row r="243" spans="1:8" ht="16" hidden="1" thickBot="1">
      <c r="A243" s="760" t="s">
        <v>1521</v>
      </c>
      <c r="B243" s="761"/>
      <c r="C243" s="761"/>
      <c r="D243" s="761">
        <v>1645</v>
      </c>
      <c r="E243" s="761"/>
      <c r="F243" s="761"/>
      <c r="G243" s="762"/>
      <c r="H243" s="761"/>
    </row>
    <row r="244" spans="1:8" ht="16" hidden="1" thickBot="1">
      <c r="A244" s="760" t="s">
        <v>1522</v>
      </c>
      <c r="B244" s="761"/>
      <c r="C244" s="761">
        <v>2099</v>
      </c>
      <c r="D244" s="761">
        <v>2196</v>
      </c>
      <c r="E244" s="761">
        <v>2333</v>
      </c>
      <c r="F244" s="761">
        <v>2431</v>
      </c>
      <c r="G244" s="762">
        <v>2842</v>
      </c>
      <c r="H244" s="761"/>
    </row>
    <row r="245" spans="1:8" ht="16" hidden="1" thickBot="1">
      <c r="A245" s="760" t="s">
        <v>1523</v>
      </c>
      <c r="B245" s="761"/>
      <c r="C245" s="761"/>
      <c r="D245" s="761">
        <v>2743</v>
      </c>
      <c r="E245" s="761"/>
      <c r="F245" s="761"/>
      <c r="G245" s="762"/>
      <c r="H245" s="761"/>
    </row>
    <row r="246" spans="1:8" ht="16" hidden="1" thickBot="1">
      <c r="A246" s="760" t="s">
        <v>1524</v>
      </c>
      <c r="B246" s="761"/>
      <c r="C246" s="761">
        <v>3194</v>
      </c>
      <c r="D246" s="761">
        <v>3292</v>
      </c>
      <c r="E246" s="761">
        <v>3429</v>
      </c>
      <c r="F246" s="761">
        <v>3526</v>
      </c>
      <c r="G246" s="762">
        <v>3937</v>
      </c>
      <c r="H246" s="761"/>
    </row>
    <row r="247" spans="1:8" ht="16" hidden="1" thickBot="1">
      <c r="A247" s="764" t="s">
        <v>1525</v>
      </c>
      <c r="B247" s="758"/>
      <c r="C247" s="758"/>
      <c r="D247" s="758">
        <v>3299</v>
      </c>
      <c r="E247" s="758"/>
      <c r="F247" s="758"/>
      <c r="G247" s="766"/>
      <c r="H247" s="761"/>
    </row>
    <row r="248" spans="1:8" ht="17" hidden="1" thickTop="1" thickBot="1">
      <c r="A248" s="760" t="s">
        <v>1526</v>
      </c>
      <c r="B248" s="761"/>
      <c r="C248" s="761"/>
      <c r="D248" s="761"/>
      <c r="E248" s="761"/>
      <c r="F248" s="761"/>
      <c r="G248" s="762"/>
      <c r="H248" s="761"/>
    </row>
    <row r="249" spans="1:8" ht="16" hidden="1" thickBot="1">
      <c r="A249" s="760" t="s">
        <v>1527</v>
      </c>
      <c r="B249" s="761"/>
      <c r="C249" s="761">
        <v>3751</v>
      </c>
      <c r="D249" s="761">
        <v>3848</v>
      </c>
      <c r="E249" s="761">
        <v>3985</v>
      </c>
      <c r="F249" s="761">
        <v>4083</v>
      </c>
      <c r="G249" s="762">
        <v>4494</v>
      </c>
      <c r="H249" s="761"/>
    </row>
    <row r="250" spans="1:8" ht="16" hidden="1" thickBot="1">
      <c r="A250" s="760" t="s">
        <v>1528</v>
      </c>
      <c r="B250" s="761" t="s">
        <v>1529</v>
      </c>
      <c r="C250" s="761"/>
      <c r="D250" s="761">
        <v>6547</v>
      </c>
      <c r="E250" s="761">
        <v>6547</v>
      </c>
      <c r="F250" s="761">
        <v>6547</v>
      </c>
      <c r="G250" s="762">
        <v>6547</v>
      </c>
      <c r="H250" s="761"/>
    </row>
    <row r="251" spans="1:8" ht="16" hidden="1" thickBot="1">
      <c r="A251" s="760"/>
      <c r="B251" s="761" t="s">
        <v>1530</v>
      </c>
      <c r="C251" s="761"/>
      <c r="D251" s="761">
        <v>8681</v>
      </c>
      <c r="E251" s="761"/>
      <c r="F251" s="761"/>
      <c r="G251" s="762"/>
      <c r="H251" s="761"/>
    </row>
    <row r="252" spans="1:8" ht="16" hidden="1" thickBot="1">
      <c r="A252" s="760" t="s">
        <v>1929</v>
      </c>
      <c r="B252" s="761" t="s">
        <v>1532</v>
      </c>
      <c r="C252" s="761"/>
      <c r="D252" s="761">
        <v>10926</v>
      </c>
      <c r="E252" s="761"/>
      <c r="F252" s="761"/>
      <c r="G252" s="762"/>
      <c r="H252" s="761"/>
    </row>
    <row r="253" spans="1:8" ht="16" hidden="1" thickBot="1">
      <c r="A253" s="760" t="s">
        <v>1531</v>
      </c>
      <c r="B253" s="761" t="s">
        <v>1529</v>
      </c>
      <c r="C253" s="761"/>
      <c r="D253" s="761">
        <v>7465</v>
      </c>
      <c r="E253" s="761"/>
      <c r="F253" s="761"/>
      <c r="G253" s="762"/>
      <c r="H253" s="761"/>
    </row>
    <row r="254" spans="1:8" ht="16" hidden="1" thickBot="1">
      <c r="A254" s="760"/>
      <c r="B254" s="761" t="s">
        <v>1530</v>
      </c>
      <c r="C254" s="761"/>
      <c r="D254" s="761">
        <v>8994</v>
      </c>
      <c r="E254" s="761"/>
      <c r="F254" s="761"/>
      <c r="G254" s="762"/>
      <c r="H254" s="761"/>
    </row>
    <row r="255" spans="1:8" ht="16" hidden="1" thickBot="1">
      <c r="A255" s="764"/>
      <c r="B255" s="758" t="s">
        <v>1532</v>
      </c>
      <c r="C255" s="758"/>
      <c r="D255" s="758">
        <v>10616</v>
      </c>
      <c r="E255" s="758"/>
      <c r="F255" s="758"/>
      <c r="G255" s="766"/>
      <c r="H255" s="761"/>
    </row>
    <row r="256" spans="1:8" ht="17" hidden="1" thickTop="1" thickBot="1">
      <c r="A256" s="760" t="s">
        <v>1533</v>
      </c>
      <c r="B256" s="761"/>
      <c r="C256" s="761"/>
      <c r="D256" s="761"/>
      <c r="E256" s="761"/>
      <c r="F256" s="761"/>
      <c r="G256" s="762"/>
      <c r="H256" s="761"/>
    </row>
    <row r="257" spans="1:8" ht="16" hidden="1" thickBot="1">
      <c r="A257" s="1027" t="s">
        <v>355</v>
      </c>
      <c r="B257" s="1028"/>
      <c r="C257" s="1028"/>
      <c r="D257" s="1028">
        <v>5049</v>
      </c>
      <c r="E257" s="1028">
        <v>5203</v>
      </c>
      <c r="F257" s="1028">
        <v>5420</v>
      </c>
      <c r="G257" s="1030">
        <v>6562</v>
      </c>
      <c r="H257" s="761"/>
    </row>
    <row r="258" spans="1:8" ht="16" hidden="1" thickBot="1">
      <c r="A258" s="1027" t="s">
        <v>359</v>
      </c>
      <c r="B258" s="1028"/>
      <c r="C258" s="1028"/>
      <c r="D258" s="1028">
        <v>3308</v>
      </c>
      <c r="E258" s="1028">
        <v>3462</v>
      </c>
      <c r="F258" s="1028">
        <v>3678</v>
      </c>
      <c r="G258" s="1030">
        <v>4820</v>
      </c>
      <c r="H258" s="761"/>
    </row>
    <row r="259" spans="1:8" ht="16" hidden="1" thickBot="1">
      <c r="A259" s="1031" t="s">
        <v>360</v>
      </c>
      <c r="B259" s="1032"/>
      <c r="C259" s="1032"/>
      <c r="D259" s="1032">
        <v>2962</v>
      </c>
      <c r="E259" s="1032">
        <v>3116</v>
      </c>
      <c r="F259" s="1032">
        <v>3333</v>
      </c>
      <c r="G259" s="1033">
        <v>4475</v>
      </c>
      <c r="H259" s="761"/>
    </row>
    <row r="260" spans="1:8" ht="17" hidden="1" thickTop="1" thickBot="1">
      <c r="A260" s="760" t="s">
        <v>1534</v>
      </c>
      <c r="B260" s="761"/>
      <c r="C260" s="761"/>
      <c r="D260" s="761"/>
      <c r="E260" s="761"/>
      <c r="F260" s="761"/>
      <c r="G260" s="762"/>
      <c r="H260" s="761"/>
    </row>
    <row r="261" spans="1:8" ht="16" hidden="1" thickBot="1">
      <c r="A261" s="760" t="s">
        <v>362</v>
      </c>
      <c r="B261" s="761"/>
      <c r="C261" s="761">
        <v>2616</v>
      </c>
      <c r="D261" s="761">
        <v>2779</v>
      </c>
      <c r="E261" s="761">
        <v>3007</v>
      </c>
      <c r="F261" s="761">
        <v>3170</v>
      </c>
      <c r="G261" s="762">
        <v>3854</v>
      </c>
      <c r="H261" s="761"/>
    </row>
    <row r="262" spans="1:8" ht="16" hidden="1" thickBot="1">
      <c r="A262" s="760" t="s">
        <v>363</v>
      </c>
      <c r="B262" s="761"/>
      <c r="C262" s="761">
        <v>2568</v>
      </c>
      <c r="D262" s="761">
        <v>2665</v>
      </c>
      <c r="E262" s="761">
        <v>2802</v>
      </c>
      <c r="F262" s="761">
        <v>2900</v>
      </c>
      <c r="G262" s="762">
        <v>3310</v>
      </c>
      <c r="H262" s="761"/>
    </row>
    <row r="263" spans="1:8" ht="16" hidden="1" thickBot="1">
      <c r="A263" s="760" t="s">
        <v>1535</v>
      </c>
      <c r="B263" s="761"/>
      <c r="C263" s="761"/>
      <c r="D263" s="761">
        <v>2247</v>
      </c>
      <c r="E263" s="761"/>
      <c r="F263" s="761"/>
      <c r="G263" s="762"/>
      <c r="H263" s="761"/>
    </row>
    <row r="264" spans="1:8" ht="16" hidden="1" thickBot="1">
      <c r="A264" s="760" t="s">
        <v>1168</v>
      </c>
      <c r="B264" s="761"/>
      <c r="C264" s="761"/>
      <c r="D264" s="761">
        <v>2291</v>
      </c>
      <c r="E264" s="761"/>
      <c r="F264" s="761"/>
      <c r="G264" s="762"/>
      <c r="H264" s="761"/>
    </row>
    <row r="265" spans="1:8" ht="30" hidden="1" thickBot="1">
      <c r="A265" s="764" t="s">
        <v>366</v>
      </c>
      <c r="B265" s="758" t="s">
        <v>1930</v>
      </c>
      <c r="C265" s="758"/>
      <c r="D265" s="758">
        <v>2392</v>
      </c>
      <c r="E265" s="758"/>
      <c r="F265" s="758"/>
      <c r="G265" s="766"/>
      <c r="H265" s="761"/>
    </row>
    <row r="266" spans="1:8" ht="17" hidden="1" thickTop="1" thickBot="1">
      <c r="A266" s="1093" t="s">
        <v>1975</v>
      </c>
      <c r="B266" s="1094"/>
      <c r="C266" s="1094"/>
      <c r="D266" s="1094">
        <v>2241</v>
      </c>
      <c r="E266" s="1094"/>
      <c r="F266" s="1094"/>
      <c r="G266" s="1095"/>
      <c r="H266" s="761"/>
    </row>
    <row r="267" spans="1:8" ht="17" hidden="1" thickTop="1" thickBot="1">
      <c r="A267" s="760" t="s">
        <v>1536</v>
      </c>
      <c r="B267" s="761"/>
      <c r="C267" s="761"/>
      <c r="D267" s="761"/>
      <c r="E267" s="761"/>
      <c r="F267" s="761"/>
      <c r="G267" s="762"/>
      <c r="H267" s="761"/>
    </row>
    <row r="268" spans="1:8" ht="16" hidden="1" thickBot="1">
      <c r="A268" s="760" t="s">
        <v>368</v>
      </c>
      <c r="B268" s="763">
        <v>102</v>
      </c>
      <c r="C268" s="761"/>
      <c r="D268" s="761">
        <v>6226</v>
      </c>
      <c r="E268" s="761"/>
      <c r="F268" s="761"/>
      <c r="G268" s="762"/>
      <c r="H268" s="761"/>
    </row>
    <row r="269" spans="1:8" hidden="1" thickBot="1">
      <c r="A269" s="760"/>
      <c r="B269" s="763">
        <v>103</v>
      </c>
      <c r="C269" s="761"/>
      <c r="D269" s="761">
        <v>8505</v>
      </c>
      <c r="E269" s="761"/>
      <c r="F269" s="761"/>
      <c r="G269" s="762"/>
      <c r="H269" s="761"/>
    </row>
    <row r="270" spans="1:8" hidden="1" thickBot="1">
      <c r="A270" s="760"/>
      <c r="B270" s="763">
        <v>104</v>
      </c>
      <c r="C270" s="761"/>
      <c r="D270" s="761">
        <v>10889</v>
      </c>
      <c r="E270" s="761"/>
      <c r="F270" s="761"/>
      <c r="G270" s="762"/>
      <c r="H270" s="761"/>
    </row>
    <row r="271" spans="1:8" hidden="1" thickBot="1">
      <c r="A271" s="760"/>
      <c r="B271" s="763">
        <v>105</v>
      </c>
      <c r="C271" s="761"/>
      <c r="D271" s="761">
        <v>14089</v>
      </c>
      <c r="E271" s="761"/>
      <c r="F271" s="761"/>
      <c r="G271" s="762"/>
      <c r="H271" s="761"/>
    </row>
    <row r="272" spans="1:8" ht="16" hidden="1" thickBot="1">
      <c r="A272" s="760" t="s">
        <v>1085</v>
      </c>
      <c r="B272" s="761"/>
      <c r="C272" s="761"/>
      <c r="D272" s="761"/>
      <c r="E272" s="761"/>
      <c r="F272" s="761"/>
      <c r="G272" s="762"/>
      <c r="H272" s="761"/>
    </row>
    <row r="273" spans="1:8" hidden="1" thickBot="1">
      <c r="A273" s="760"/>
      <c r="B273" s="761"/>
      <c r="C273" s="761" t="e">
        <v>#VALUE!</v>
      </c>
      <c r="D273" s="761" t="e">
        <v>#VALUE!</v>
      </c>
      <c r="E273" s="761" t="e">
        <v>#VALUE!</v>
      </c>
      <c r="F273" s="761" t="e">
        <v>#VALUE!</v>
      </c>
      <c r="G273" s="762"/>
      <c r="H273" s="761"/>
    </row>
    <row r="274" spans="1:8" ht="16" hidden="1" thickBot="1">
      <c r="A274" s="760" t="s">
        <v>13</v>
      </c>
      <c r="B274" s="761"/>
      <c r="C274" s="761">
        <v>3972</v>
      </c>
      <c r="D274" s="761">
        <v>3667</v>
      </c>
      <c r="E274" s="761">
        <v>4471</v>
      </c>
      <c r="F274" s="761">
        <v>5470</v>
      </c>
      <c r="G274" s="762"/>
      <c r="H274" s="761"/>
    </row>
    <row r="275" spans="1:8" ht="16" hidden="1" thickBot="1">
      <c r="A275" s="760"/>
      <c r="B275" s="761" t="s">
        <v>1931</v>
      </c>
      <c r="C275" s="761">
        <v>1566</v>
      </c>
      <c r="D275" s="761">
        <v>1501</v>
      </c>
      <c r="E275" s="761">
        <v>1931</v>
      </c>
      <c r="F275" s="761">
        <v>2565</v>
      </c>
      <c r="G275" s="762"/>
      <c r="H275" s="761"/>
    </row>
    <row r="276" spans="1:8" ht="16" hidden="1" thickBot="1">
      <c r="A276" s="760"/>
      <c r="B276" s="761" t="s">
        <v>1537</v>
      </c>
      <c r="C276" s="761">
        <v>2406</v>
      </c>
      <c r="D276" s="761">
        <v>2165</v>
      </c>
      <c r="E276" s="761">
        <v>2541</v>
      </c>
      <c r="F276" s="761">
        <v>2905</v>
      </c>
      <c r="G276" s="762"/>
      <c r="H276" s="761"/>
    </row>
    <row r="277" spans="1:8" ht="16" hidden="1" thickBot="1">
      <c r="A277" s="760"/>
      <c r="B277" s="761" t="s">
        <v>1932</v>
      </c>
      <c r="C277" s="761">
        <v>0</v>
      </c>
      <c r="D277" s="761">
        <v>0</v>
      </c>
      <c r="E277" s="761">
        <v>0</v>
      </c>
      <c r="F277" s="761">
        <v>0</v>
      </c>
      <c r="G277" s="762"/>
      <c r="H277" s="761"/>
    </row>
    <row r="278" spans="1:8" ht="16" hidden="1" thickBot="1">
      <c r="A278" s="760" t="s">
        <v>403</v>
      </c>
      <c r="B278" s="761"/>
      <c r="C278" s="761">
        <v>0</v>
      </c>
      <c r="D278" s="761">
        <v>50</v>
      </c>
      <c r="E278" s="761">
        <v>0</v>
      </c>
      <c r="F278" s="761">
        <v>0</v>
      </c>
      <c r="G278" s="762"/>
      <c r="H278" s="761"/>
    </row>
    <row r="279" spans="1:8" ht="16" hidden="1" thickBot="1">
      <c r="A279" s="760" t="s">
        <v>1096</v>
      </c>
      <c r="B279" s="761" t="s">
        <v>1933</v>
      </c>
      <c r="C279" s="761">
        <v>5600</v>
      </c>
      <c r="D279" s="761">
        <v>6940</v>
      </c>
      <c r="E279" s="761">
        <v>7490</v>
      </c>
      <c r="F279" s="761">
        <v>0</v>
      </c>
      <c r="G279" s="762"/>
      <c r="H279" s="761"/>
    </row>
    <row r="280" spans="1:8" ht="100" hidden="1" thickBot="1">
      <c r="A280" s="760"/>
      <c r="B280" s="761" t="s">
        <v>1300</v>
      </c>
      <c r="C280" s="761">
        <v>6940</v>
      </c>
      <c r="D280" s="761">
        <v>0</v>
      </c>
      <c r="E280" s="761">
        <v>0</v>
      </c>
      <c r="F280" s="761">
        <v>0</v>
      </c>
      <c r="G280" s="762"/>
      <c r="H280" s="761"/>
    </row>
    <row r="281" spans="1:8" ht="100" hidden="1" thickBot="1">
      <c r="A281" s="764"/>
      <c r="B281" s="758" t="s">
        <v>1934</v>
      </c>
      <c r="C281" s="758">
        <v>7490</v>
      </c>
      <c r="D281" s="758">
        <v>0</v>
      </c>
      <c r="E281" s="758">
        <v>0</v>
      </c>
      <c r="F281" s="758">
        <v>0</v>
      </c>
      <c r="G281" s="766"/>
      <c r="H281" s="761"/>
    </row>
    <row r="282" spans="1:8" ht="17" hidden="1" thickTop="1" thickBot="1">
      <c r="A282" s="760" t="s">
        <v>1538</v>
      </c>
      <c r="B282" s="761"/>
      <c r="C282" s="761"/>
      <c r="D282" s="761"/>
      <c r="E282" s="761"/>
      <c r="F282" s="761"/>
      <c r="G282" s="762"/>
      <c r="H282" s="761"/>
    </row>
    <row r="283" spans="1:8" ht="16" hidden="1" thickBot="1">
      <c r="A283" s="760" t="s">
        <v>1539</v>
      </c>
      <c r="B283" s="761"/>
      <c r="C283" s="761">
        <v>12642</v>
      </c>
      <c r="D283" s="761">
        <v>13001</v>
      </c>
      <c r="E283" s="761">
        <v>13502</v>
      </c>
      <c r="F283" s="761">
        <v>13860</v>
      </c>
      <c r="G283" s="762">
        <v>15366</v>
      </c>
      <c r="H283" s="761"/>
    </row>
    <row r="284" spans="1:8" ht="16" hidden="1" thickBot="1">
      <c r="A284" s="760" t="s">
        <v>737</v>
      </c>
      <c r="B284" s="761"/>
      <c r="C284" s="761">
        <v>8765</v>
      </c>
      <c r="D284" s="761">
        <v>9269</v>
      </c>
      <c r="E284" s="761">
        <v>9976</v>
      </c>
      <c r="F284" s="761">
        <v>10480</v>
      </c>
      <c r="G284" s="762">
        <v>12603</v>
      </c>
      <c r="H284" s="761"/>
    </row>
    <row r="285" spans="1:8" ht="16" hidden="1" thickBot="1">
      <c r="A285" s="760" t="s">
        <v>47</v>
      </c>
      <c r="B285" s="761"/>
      <c r="C285" s="761"/>
      <c r="D285" s="761">
        <v>8489</v>
      </c>
      <c r="E285" s="761"/>
      <c r="F285" s="761">
        <v>9348</v>
      </c>
      <c r="G285" s="762"/>
      <c r="H285" s="761"/>
    </row>
    <row r="286" spans="1:8" ht="30" hidden="1" thickBot="1">
      <c r="A286" s="769" t="s">
        <v>1935</v>
      </c>
      <c r="B286" s="770"/>
      <c r="C286" s="770"/>
      <c r="D286" s="770">
        <v>16518</v>
      </c>
      <c r="E286" s="770"/>
      <c r="F286" s="770"/>
      <c r="G286" s="771"/>
      <c r="H286" s="770" t="s">
        <v>1578</v>
      </c>
    </row>
    <row r="287" spans="1:8" ht="30" hidden="1" thickBot="1">
      <c r="A287" s="772" t="s">
        <v>1294</v>
      </c>
      <c r="B287" s="773"/>
      <c r="C287" s="773"/>
      <c r="D287" s="773">
        <v>14216</v>
      </c>
      <c r="E287" s="773"/>
      <c r="F287" s="773"/>
      <c r="G287" s="774"/>
      <c r="H287" s="770" t="s">
        <v>1578</v>
      </c>
    </row>
    <row r="288" spans="1:8" ht="17" hidden="1" thickTop="1" thickBot="1">
      <c r="A288" s="760" t="s">
        <v>1540</v>
      </c>
      <c r="B288" s="761"/>
      <c r="C288" s="761"/>
      <c r="D288" s="761"/>
      <c r="E288" s="761"/>
      <c r="F288" s="761"/>
      <c r="G288" s="762"/>
      <c r="H288" s="761"/>
    </row>
    <row r="289" spans="1:8" ht="30" hidden="1" thickBot="1">
      <c r="A289" s="775" t="s">
        <v>1541</v>
      </c>
      <c r="B289" s="776"/>
      <c r="C289" s="776">
        <v>7731</v>
      </c>
      <c r="D289" s="776">
        <v>8089</v>
      </c>
      <c r="E289" s="776">
        <v>8591</v>
      </c>
      <c r="F289" s="776">
        <v>8591</v>
      </c>
      <c r="G289" s="777">
        <v>8591</v>
      </c>
      <c r="H289" s="778" t="s">
        <v>1579</v>
      </c>
    </row>
    <row r="290" spans="1:8" ht="17" hidden="1" thickTop="1" thickBot="1">
      <c r="A290" s="760" t="s">
        <v>1542</v>
      </c>
      <c r="B290" s="761"/>
      <c r="C290" s="761"/>
      <c r="D290" s="761"/>
      <c r="E290" s="761"/>
      <c r="F290" s="761"/>
      <c r="G290" s="762"/>
      <c r="H290" s="761"/>
    </row>
    <row r="291" spans="1:8" ht="30" hidden="1" thickBot="1">
      <c r="A291" s="769" t="s">
        <v>415</v>
      </c>
      <c r="B291" s="770"/>
      <c r="C291" s="770"/>
      <c r="D291" s="770">
        <v>5911</v>
      </c>
      <c r="E291" s="770"/>
      <c r="F291" s="770"/>
      <c r="G291" s="771"/>
      <c r="H291" s="770" t="s">
        <v>1578</v>
      </c>
    </row>
    <row r="292" spans="1:8" ht="16" hidden="1" thickBot="1">
      <c r="A292" s="769" t="s">
        <v>1543</v>
      </c>
      <c r="B292" s="770"/>
      <c r="C292" s="770">
        <v>4730</v>
      </c>
      <c r="D292" s="770">
        <v>4827</v>
      </c>
      <c r="E292" s="770">
        <v>4964</v>
      </c>
      <c r="F292" s="770">
        <v>5062</v>
      </c>
      <c r="G292" s="771">
        <v>5472</v>
      </c>
      <c r="H292" s="761"/>
    </row>
    <row r="293" spans="1:8" ht="16" hidden="1" thickBot="1">
      <c r="A293" s="760" t="s">
        <v>1137</v>
      </c>
      <c r="B293" s="761"/>
      <c r="C293" s="761">
        <v>4329</v>
      </c>
      <c r="D293" s="761">
        <v>4427</v>
      </c>
      <c r="E293" s="761">
        <v>4564</v>
      </c>
      <c r="F293" s="761">
        <v>4661</v>
      </c>
      <c r="G293" s="762">
        <v>5072</v>
      </c>
      <c r="H293" s="761"/>
    </row>
    <row r="294" spans="1:8" ht="30" hidden="1" thickBot="1">
      <c r="A294" s="772" t="s">
        <v>1159</v>
      </c>
      <c r="B294" s="773"/>
      <c r="C294" s="773"/>
      <c r="D294" s="773">
        <v>5960</v>
      </c>
      <c r="E294" s="773"/>
      <c r="F294" s="773"/>
      <c r="G294" s="774"/>
      <c r="H294" s="770" t="s">
        <v>1578</v>
      </c>
    </row>
    <row r="295" spans="1:8" ht="17" hidden="1" thickTop="1" thickBot="1">
      <c r="A295" s="760" t="s">
        <v>1544</v>
      </c>
      <c r="B295" s="761"/>
      <c r="C295" s="761"/>
      <c r="D295" s="761"/>
      <c r="E295" s="761"/>
      <c r="F295" s="761"/>
      <c r="G295" s="762"/>
      <c r="H295" s="761"/>
    </row>
    <row r="296" spans="1:8" ht="30" hidden="1" thickBot="1">
      <c r="A296" s="769" t="s">
        <v>32</v>
      </c>
      <c r="B296" s="770"/>
      <c r="C296" s="770"/>
      <c r="D296" s="770">
        <v>5350</v>
      </c>
      <c r="E296" s="770"/>
      <c r="F296" s="770"/>
      <c r="G296" s="771"/>
      <c r="H296" s="770" t="s">
        <v>1578</v>
      </c>
    </row>
    <row r="297" spans="1:8" ht="30" hidden="1" thickBot="1">
      <c r="A297" s="769" t="s">
        <v>421</v>
      </c>
      <c r="B297" s="770"/>
      <c r="C297" s="770"/>
      <c r="D297" s="770">
        <v>7126</v>
      </c>
      <c r="E297" s="770"/>
      <c r="F297" s="770"/>
      <c r="G297" s="771"/>
      <c r="H297" s="770" t="s">
        <v>1578</v>
      </c>
    </row>
    <row r="298" spans="1:8" ht="16" hidden="1" thickBot="1">
      <c r="A298" s="760" t="s">
        <v>1936</v>
      </c>
      <c r="B298" s="761"/>
      <c r="C298" s="761">
        <v>3327</v>
      </c>
      <c r="D298" s="761">
        <v>3490</v>
      </c>
      <c r="E298" s="761">
        <v>3718</v>
      </c>
      <c r="F298" s="761">
        <v>3881</v>
      </c>
      <c r="G298" s="762">
        <v>4565</v>
      </c>
      <c r="H298" s="761"/>
    </row>
    <row r="299" spans="1:8" ht="30" hidden="1" thickBot="1">
      <c r="A299" s="769" t="s">
        <v>1160</v>
      </c>
      <c r="B299" s="770"/>
      <c r="C299" s="770"/>
      <c r="D299" s="770">
        <v>6154</v>
      </c>
      <c r="E299" s="770"/>
      <c r="F299" s="770"/>
      <c r="G299" s="771"/>
      <c r="H299" s="770" t="s">
        <v>1578</v>
      </c>
    </row>
    <row r="300" spans="1:8" ht="30" hidden="1" thickBot="1">
      <c r="A300" s="772" t="s">
        <v>1154</v>
      </c>
      <c r="B300" s="773"/>
      <c r="C300" s="773"/>
      <c r="D300" s="773">
        <v>5668</v>
      </c>
      <c r="E300" s="773"/>
      <c r="F300" s="773"/>
      <c r="G300" s="774"/>
      <c r="H300" s="770" t="s">
        <v>1578</v>
      </c>
    </row>
    <row r="301" spans="1:8" ht="17" hidden="1" thickTop="1" thickBot="1">
      <c r="A301" s="760" t="s">
        <v>1545</v>
      </c>
      <c r="B301" s="761"/>
      <c r="C301" s="761"/>
      <c r="D301" s="761"/>
      <c r="E301" s="761"/>
      <c r="F301" s="761"/>
      <c r="G301" s="762"/>
      <c r="H301" s="761"/>
    </row>
    <row r="302" spans="1:8" ht="16" hidden="1" thickBot="1">
      <c r="A302" s="769" t="s">
        <v>1238</v>
      </c>
      <c r="B302" s="770"/>
      <c r="C302" s="770">
        <v>4000</v>
      </c>
      <c r="D302" s="770">
        <v>4131</v>
      </c>
      <c r="E302" s="770">
        <v>4174</v>
      </c>
      <c r="F302" s="770">
        <v>4544</v>
      </c>
      <c r="G302" s="771">
        <v>5104</v>
      </c>
      <c r="H302" s="761"/>
    </row>
    <row r="303" spans="1:8" ht="16" hidden="1" thickBot="1">
      <c r="A303" s="769" t="s">
        <v>1239</v>
      </c>
      <c r="B303" s="770"/>
      <c r="C303" s="770">
        <v>3350</v>
      </c>
      <c r="D303" s="770">
        <v>3481</v>
      </c>
      <c r="E303" s="770">
        <v>3524</v>
      </c>
      <c r="F303" s="770">
        <v>3894</v>
      </c>
      <c r="G303" s="771">
        <v>4454</v>
      </c>
      <c r="H303" s="761"/>
    </row>
    <row r="304" spans="1:8" ht="16" hidden="1" thickBot="1">
      <c r="A304" s="769" t="s">
        <v>1236</v>
      </c>
      <c r="B304" s="770"/>
      <c r="C304" s="770">
        <v>3800</v>
      </c>
      <c r="D304" s="770">
        <v>3931</v>
      </c>
      <c r="E304" s="770">
        <v>3974</v>
      </c>
      <c r="F304" s="770">
        <v>4344</v>
      </c>
      <c r="G304" s="771">
        <v>4940</v>
      </c>
      <c r="H304" s="761"/>
    </row>
    <row r="305" spans="1:8" ht="16" hidden="1" thickBot="1">
      <c r="A305" s="772" t="s">
        <v>1237</v>
      </c>
      <c r="B305" s="773"/>
      <c r="C305" s="773">
        <v>3150</v>
      </c>
      <c r="D305" s="773">
        <v>3281</v>
      </c>
      <c r="E305" s="773">
        <v>3324</v>
      </c>
      <c r="F305" s="773">
        <v>3694</v>
      </c>
      <c r="G305" s="774">
        <v>4254</v>
      </c>
      <c r="H305" s="761"/>
    </row>
    <row r="306" spans="1:8" ht="17" hidden="1" thickTop="1" thickBot="1">
      <c r="A306" s="760" t="s">
        <v>1546</v>
      </c>
      <c r="B306" s="761"/>
      <c r="C306" s="761"/>
      <c r="D306" s="761"/>
      <c r="E306" s="761"/>
      <c r="F306" s="761"/>
      <c r="G306" s="762"/>
      <c r="H306" s="761"/>
    </row>
    <row r="307" spans="1:8" ht="16" hidden="1" thickBot="1">
      <c r="A307" s="760" t="s">
        <v>1547</v>
      </c>
      <c r="B307" s="761"/>
      <c r="C307" s="761">
        <v>3170</v>
      </c>
      <c r="D307" s="761">
        <v>3333</v>
      </c>
      <c r="E307" s="761">
        <v>3561</v>
      </c>
      <c r="F307" s="761">
        <v>3724</v>
      </c>
      <c r="G307" s="762">
        <v>4408</v>
      </c>
      <c r="H307" s="761"/>
    </row>
    <row r="308" spans="1:8" ht="16" hidden="1" thickBot="1">
      <c r="A308" s="760" t="s">
        <v>1548</v>
      </c>
      <c r="B308" s="761"/>
      <c r="C308" s="761">
        <v>4170</v>
      </c>
      <c r="D308" s="761">
        <v>4333</v>
      </c>
      <c r="E308" s="761">
        <v>4561</v>
      </c>
      <c r="F308" s="761">
        <v>4724</v>
      </c>
      <c r="G308" s="762">
        <v>5408</v>
      </c>
      <c r="H308" s="761"/>
    </row>
    <row r="309" spans="1:8" ht="16" hidden="1" thickBot="1">
      <c r="A309" s="760" t="s">
        <v>1549</v>
      </c>
      <c r="B309" s="761"/>
      <c r="C309" s="761">
        <v>2681</v>
      </c>
      <c r="D309" s="761">
        <v>2844</v>
      </c>
      <c r="E309" s="761">
        <v>3072</v>
      </c>
      <c r="F309" s="761">
        <v>3234</v>
      </c>
      <c r="G309" s="762">
        <v>3919</v>
      </c>
      <c r="H309" s="761"/>
    </row>
    <row r="310" spans="1:8" ht="30" hidden="1" thickBot="1">
      <c r="A310" s="769" t="s">
        <v>33</v>
      </c>
      <c r="B310" s="770"/>
      <c r="C310" s="770"/>
      <c r="D310" s="770">
        <v>3428</v>
      </c>
      <c r="E310" s="770"/>
      <c r="F310" s="770"/>
      <c r="G310" s="771"/>
      <c r="H310" s="770" t="s">
        <v>1578</v>
      </c>
    </row>
    <row r="311" spans="1:8" ht="30" hidden="1" thickBot="1">
      <c r="A311" s="772" t="s">
        <v>432</v>
      </c>
      <c r="B311" s="773"/>
      <c r="C311" s="773"/>
      <c r="D311" s="773">
        <v>3574</v>
      </c>
      <c r="E311" s="773"/>
      <c r="F311" s="773"/>
      <c r="G311" s="774"/>
      <c r="H311" s="770" t="s">
        <v>1578</v>
      </c>
    </row>
    <row r="312" spans="1:8" ht="17" hidden="1" thickTop="1" thickBot="1">
      <c r="A312" s="760" t="s">
        <v>1550</v>
      </c>
      <c r="B312" s="761"/>
      <c r="C312" s="761"/>
      <c r="D312" s="761"/>
      <c r="E312" s="761"/>
      <c r="F312" s="761"/>
      <c r="G312" s="762"/>
      <c r="H312" s="761"/>
    </row>
    <row r="313" spans="1:8" ht="16" hidden="1" thickBot="1">
      <c r="A313" s="1027" t="s">
        <v>433</v>
      </c>
      <c r="B313" s="1028"/>
      <c r="C313" s="1028">
        <v>3226</v>
      </c>
      <c r="D313" s="1028">
        <v>3357</v>
      </c>
      <c r="E313" s="1028">
        <v>3400</v>
      </c>
      <c r="F313" s="1028">
        <v>3771</v>
      </c>
      <c r="G313" s="1030"/>
      <c r="H313" s="761"/>
    </row>
    <row r="314" spans="1:8" ht="16" hidden="1" thickBot="1">
      <c r="A314" s="1027" t="s">
        <v>29</v>
      </c>
      <c r="B314" s="1028"/>
      <c r="C314" s="1028">
        <v>2752</v>
      </c>
      <c r="D314" s="1028">
        <v>2883</v>
      </c>
      <c r="E314" s="1028">
        <v>2926</v>
      </c>
      <c r="F314" s="1028">
        <v>3297</v>
      </c>
      <c r="G314" s="1030"/>
      <c r="H314" s="761"/>
    </row>
    <row r="315" spans="1:8" ht="16" hidden="1" thickBot="1">
      <c r="A315" s="1027" t="s">
        <v>439</v>
      </c>
      <c r="B315" s="1028"/>
      <c r="C315" s="1028">
        <v>2683</v>
      </c>
      <c r="D315" s="1028">
        <v>2814</v>
      </c>
      <c r="E315" s="1028">
        <v>2870</v>
      </c>
      <c r="F315" s="1028">
        <v>3227</v>
      </c>
      <c r="G315" s="1030"/>
      <c r="H315" s="761"/>
    </row>
    <row r="316" spans="1:8" ht="16" hidden="1" thickBot="1">
      <c r="A316" s="1031" t="s">
        <v>27</v>
      </c>
      <c r="B316" s="1032"/>
      <c r="C316" s="1032">
        <v>2225</v>
      </c>
      <c r="D316" s="1032">
        <v>2356</v>
      </c>
      <c r="E316" s="1032">
        <v>2399</v>
      </c>
      <c r="F316" s="1032">
        <v>2770</v>
      </c>
      <c r="G316" s="1033"/>
      <c r="H316" s="761"/>
    </row>
    <row r="317" spans="1:8" ht="17" hidden="1" thickTop="1" thickBot="1">
      <c r="A317" s="760" t="s">
        <v>1551</v>
      </c>
      <c r="B317" s="761"/>
      <c r="C317" s="761"/>
      <c r="D317" s="761"/>
      <c r="E317" s="761"/>
      <c r="F317" s="761"/>
      <c r="G317" s="762"/>
      <c r="H317" s="761"/>
    </row>
    <row r="318" spans="1:8" ht="16" hidden="1" thickBot="1">
      <c r="A318" s="1027" t="s">
        <v>1552</v>
      </c>
      <c r="B318" s="1028"/>
      <c r="C318" s="1028">
        <v>3139</v>
      </c>
      <c r="D318" s="1028">
        <v>3270</v>
      </c>
      <c r="E318" s="1028">
        <v>3313</v>
      </c>
      <c r="F318" s="1028">
        <v>3684</v>
      </c>
      <c r="G318" s="1030"/>
      <c r="H318" s="761"/>
    </row>
    <row r="319" spans="1:8" ht="16" hidden="1" thickBot="1">
      <c r="A319" s="1027" t="s">
        <v>1553</v>
      </c>
      <c r="B319" s="1028"/>
      <c r="C319" s="1028">
        <v>2691</v>
      </c>
      <c r="D319" s="1028">
        <v>2822</v>
      </c>
      <c r="E319" s="1028">
        <v>2864</v>
      </c>
      <c r="F319" s="1028">
        <v>3235</v>
      </c>
      <c r="G319" s="1030"/>
      <c r="H319" s="761"/>
    </row>
    <row r="320" spans="1:8" ht="16" hidden="1" thickBot="1">
      <c r="A320" s="1027" t="s">
        <v>448</v>
      </c>
      <c r="B320" s="1028"/>
      <c r="C320" s="1028">
        <v>2313</v>
      </c>
      <c r="D320" s="1028">
        <v>2444</v>
      </c>
      <c r="E320" s="1028">
        <v>2487</v>
      </c>
      <c r="F320" s="1028">
        <v>2858</v>
      </c>
      <c r="G320" s="1030"/>
      <c r="H320" s="761"/>
    </row>
    <row r="321" spans="1:8" ht="16" hidden="1" thickBot="1">
      <c r="A321" s="1031" t="s">
        <v>452</v>
      </c>
      <c r="B321" s="1032"/>
      <c r="C321" s="1032">
        <v>1879</v>
      </c>
      <c r="D321" s="1032">
        <v>2010</v>
      </c>
      <c r="E321" s="1032">
        <v>2053</v>
      </c>
      <c r="F321" s="1032">
        <v>2423</v>
      </c>
      <c r="G321" s="1033"/>
      <c r="H321" s="761"/>
    </row>
    <row r="322" spans="1:8" ht="17" hidden="1" thickTop="1" thickBot="1">
      <c r="A322" s="760" t="s">
        <v>1554</v>
      </c>
      <c r="B322" s="761"/>
      <c r="C322" s="761"/>
      <c r="D322" s="761"/>
      <c r="E322" s="761"/>
      <c r="F322" s="761"/>
      <c r="G322" s="762"/>
      <c r="H322" s="761"/>
    </row>
    <row r="323" spans="1:8" ht="16" hidden="1" thickBot="1">
      <c r="A323" s="1027" t="s">
        <v>35</v>
      </c>
      <c r="B323" s="1028"/>
      <c r="C323" s="1028">
        <v>1603</v>
      </c>
      <c r="D323" s="1028">
        <v>1734</v>
      </c>
      <c r="E323" s="1028">
        <v>1777</v>
      </c>
      <c r="F323" s="1028">
        <v>2147</v>
      </c>
      <c r="G323" s="1030"/>
      <c r="H323" s="761"/>
    </row>
    <row r="324" spans="1:8" ht="16" hidden="1" thickBot="1">
      <c r="A324" s="1027" t="s">
        <v>24</v>
      </c>
      <c r="B324" s="1028"/>
      <c r="C324" s="1028">
        <v>1482</v>
      </c>
      <c r="D324" s="1028">
        <v>1613</v>
      </c>
      <c r="E324" s="1028">
        <v>1656</v>
      </c>
      <c r="F324" s="1028">
        <v>2026</v>
      </c>
      <c r="G324" s="1030"/>
      <c r="H324" s="761"/>
    </row>
    <row r="325" spans="1:8" ht="30" hidden="1" thickBot="1">
      <c r="A325" s="769" t="s">
        <v>1937</v>
      </c>
      <c r="B325" s="770"/>
      <c r="C325" s="770"/>
      <c r="D325" s="770">
        <v>3563</v>
      </c>
      <c r="E325" s="770"/>
      <c r="F325" s="770"/>
      <c r="G325" s="771"/>
      <c r="H325" s="770" t="s">
        <v>1578</v>
      </c>
    </row>
    <row r="326" spans="1:8" ht="30" hidden="1" thickBot="1">
      <c r="A326" s="772" t="s">
        <v>1938</v>
      </c>
      <c r="B326" s="773"/>
      <c r="C326" s="773"/>
      <c r="D326" s="773">
        <v>3410</v>
      </c>
      <c r="E326" s="773"/>
      <c r="F326" s="773"/>
      <c r="G326" s="774"/>
      <c r="H326" s="770" t="s">
        <v>1578</v>
      </c>
    </row>
    <row r="327" spans="1:8" ht="17" hidden="1" thickTop="1" thickBot="1">
      <c r="A327" s="760" t="s">
        <v>1555</v>
      </c>
      <c r="B327" s="761"/>
      <c r="C327" s="761"/>
      <c r="D327" s="761"/>
      <c r="E327" s="761"/>
      <c r="F327" s="761"/>
      <c r="G327" s="762"/>
      <c r="H327" s="761"/>
    </row>
    <row r="328" spans="1:8" ht="30" hidden="1" thickBot="1">
      <c r="A328" s="1121" t="s">
        <v>1077</v>
      </c>
      <c r="B328" s="1122"/>
      <c r="C328" s="1122"/>
      <c r="D328" s="1122">
        <v>3162</v>
      </c>
      <c r="E328" s="1122"/>
      <c r="F328" s="1122"/>
      <c r="G328" s="1123" t="s">
        <v>2126</v>
      </c>
      <c r="H328" s="1122" t="s">
        <v>1578</v>
      </c>
    </row>
    <row r="329" spans="1:8" ht="30" hidden="1" thickBot="1">
      <c r="A329" s="1124" t="s">
        <v>1117</v>
      </c>
      <c r="B329" s="1125"/>
      <c r="C329" s="1125"/>
      <c r="D329" s="1125">
        <v>3400</v>
      </c>
      <c r="E329" s="1125"/>
      <c r="F329" s="1125"/>
      <c r="G329" s="1126" t="s">
        <v>2127</v>
      </c>
      <c r="H329" s="770" t="s">
        <v>1578</v>
      </c>
    </row>
    <row r="330" spans="1:8" ht="17" hidden="1" thickTop="1" thickBot="1">
      <c r="A330" s="760" t="s">
        <v>1556</v>
      </c>
      <c r="B330" s="761"/>
      <c r="C330" s="761"/>
      <c r="D330" s="761"/>
      <c r="E330" s="761"/>
      <c r="F330" s="761"/>
      <c r="G330" s="762"/>
      <c r="H330" s="761"/>
    </row>
    <row r="331" spans="1:8" ht="16" hidden="1" thickBot="1">
      <c r="A331" s="760" t="s">
        <v>460</v>
      </c>
      <c r="B331" s="761"/>
      <c r="C331" s="761">
        <v>3711</v>
      </c>
      <c r="D331" s="761">
        <v>3874</v>
      </c>
      <c r="E331" s="761">
        <v>4102</v>
      </c>
      <c r="F331" s="761">
        <v>4264</v>
      </c>
      <c r="G331" s="762"/>
      <c r="H331" s="761"/>
    </row>
    <row r="332" spans="1:8" ht="16" hidden="1" thickBot="1">
      <c r="A332" s="760" t="s">
        <v>1153</v>
      </c>
      <c r="B332" s="761"/>
      <c r="C332" s="761">
        <v>3248</v>
      </c>
      <c r="D332" s="761">
        <v>3411</v>
      </c>
      <c r="E332" s="761">
        <v>3639</v>
      </c>
      <c r="F332" s="761">
        <v>3802</v>
      </c>
      <c r="G332" s="762"/>
      <c r="H332" s="761"/>
    </row>
    <row r="333" spans="1:8" ht="16" hidden="1" thickBot="1">
      <c r="A333" s="760" t="s">
        <v>464</v>
      </c>
      <c r="B333" s="761"/>
      <c r="C333" s="761">
        <v>3510</v>
      </c>
      <c r="D333" s="761">
        <v>3608</v>
      </c>
      <c r="E333" s="761">
        <v>3745</v>
      </c>
      <c r="F333" s="761">
        <v>3842</v>
      </c>
      <c r="G333" s="762"/>
      <c r="H333" s="761"/>
    </row>
    <row r="334" spans="1:8" ht="16" hidden="1" thickBot="1">
      <c r="A334" s="760" t="s">
        <v>28</v>
      </c>
      <c r="B334" s="761"/>
      <c r="C334" s="761">
        <v>1313</v>
      </c>
      <c r="D334" s="761">
        <v>1411</v>
      </c>
      <c r="E334" s="761">
        <v>1548</v>
      </c>
      <c r="F334" s="761">
        <v>1646</v>
      </c>
      <c r="G334" s="762"/>
      <c r="H334" s="761"/>
    </row>
    <row r="335" spans="1:8" ht="16" hidden="1" thickBot="1">
      <c r="A335" s="1027" t="s">
        <v>468</v>
      </c>
      <c r="B335" s="1028"/>
      <c r="C335" s="1028">
        <v>813</v>
      </c>
      <c r="D335" s="1028">
        <v>944</v>
      </c>
      <c r="E335" s="1028">
        <v>987</v>
      </c>
      <c r="F335" s="1028">
        <v>1357</v>
      </c>
      <c r="G335" s="1030"/>
      <c r="H335" s="761"/>
    </row>
    <row r="336" spans="1:8" ht="16" hidden="1" thickBot="1">
      <c r="A336" s="764" t="s">
        <v>469</v>
      </c>
      <c r="B336" s="758"/>
      <c r="C336" s="758">
        <v>1107</v>
      </c>
      <c r="D336" s="758">
        <v>1204</v>
      </c>
      <c r="E336" s="758">
        <v>1341</v>
      </c>
      <c r="F336" s="758">
        <v>1439</v>
      </c>
      <c r="G336" s="766"/>
      <c r="H336" s="761"/>
    </row>
    <row r="337" spans="1:8" ht="17" hidden="1" thickTop="1" thickBot="1">
      <c r="A337" s="760" t="s">
        <v>1557</v>
      </c>
      <c r="B337" s="761"/>
      <c r="C337" s="761"/>
      <c r="D337" s="761"/>
      <c r="E337" s="761"/>
      <c r="F337" s="761"/>
      <c r="G337" s="762"/>
      <c r="H337" s="761"/>
    </row>
    <row r="338" spans="1:8" ht="16" hidden="1" thickBot="1">
      <c r="A338" s="760" t="s">
        <v>493</v>
      </c>
      <c r="B338" s="761"/>
      <c r="C338" s="761"/>
      <c r="D338" s="761">
        <v>897</v>
      </c>
      <c r="E338" s="761"/>
      <c r="F338" s="761"/>
      <c r="G338" s="762"/>
      <c r="H338" s="761"/>
    </row>
    <row r="339" spans="1:8" ht="16" hidden="1" thickBot="1">
      <c r="A339" s="760" t="s">
        <v>494</v>
      </c>
      <c r="B339" s="761"/>
      <c r="C339" s="761"/>
      <c r="D339" s="761">
        <v>1158</v>
      </c>
      <c r="E339" s="761"/>
      <c r="F339" s="761"/>
      <c r="G339" s="762"/>
      <c r="H339" s="761"/>
    </row>
    <row r="340" spans="1:8" ht="16" hidden="1" thickBot="1">
      <c r="A340" s="801" t="s">
        <v>495</v>
      </c>
      <c r="B340" s="802" t="s">
        <v>1573</v>
      </c>
      <c r="C340" s="803"/>
      <c r="D340" s="803">
        <v>4457</v>
      </c>
      <c r="E340" s="803"/>
      <c r="F340" s="803"/>
      <c r="G340" s="804"/>
      <c r="H340" s="761"/>
    </row>
    <row r="341" spans="1:8" ht="16" hidden="1" thickBot="1">
      <c r="A341" s="801" t="s">
        <v>1586</v>
      </c>
      <c r="B341" s="802" t="s">
        <v>1574</v>
      </c>
      <c r="C341" s="803"/>
      <c r="D341" s="803">
        <v>5734</v>
      </c>
      <c r="E341" s="803"/>
      <c r="F341" s="803"/>
      <c r="G341" s="804"/>
      <c r="H341" s="761"/>
    </row>
    <row r="342" spans="1:8" ht="16" hidden="1" thickBot="1">
      <c r="A342" s="801"/>
      <c r="B342" s="802" t="s">
        <v>1575</v>
      </c>
      <c r="C342" s="803"/>
      <c r="D342" s="803">
        <v>7178</v>
      </c>
      <c r="E342" s="803"/>
      <c r="F342" s="803"/>
      <c r="G342" s="804"/>
      <c r="H342" s="761"/>
    </row>
    <row r="343" spans="1:8" ht="16" hidden="1" thickBot="1">
      <c r="A343" s="801"/>
      <c r="B343" s="802" t="s">
        <v>1576</v>
      </c>
      <c r="C343" s="803"/>
      <c r="D343" s="803">
        <v>9389</v>
      </c>
      <c r="E343" s="803"/>
      <c r="F343" s="803"/>
      <c r="G343" s="804"/>
      <c r="H343" s="761"/>
    </row>
    <row r="344" spans="1:8" ht="16" hidden="1" thickBot="1">
      <c r="A344" s="760" t="s">
        <v>496</v>
      </c>
      <c r="B344" s="761"/>
      <c r="C344" s="761">
        <v>933</v>
      </c>
      <c r="D344" s="761">
        <v>1030</v>
      </c>
      <c r="E344" s="761">
        <v>1167</v>
      </c>
      <c r="F344" s="761">
        <v>1265</v>
      </c>
      <c r="G344" s="762"/>
      <c r="H344" s="761"/>
    </row>
    <row r="345" spans="1:8" ht="16" hidden="1" thickBot="1">
      <c r="A345" s="764" t="s">
        <v>1558</v>
      </c>
      <c r="B345" s="758"/>
      <c r="C345" s="758">
        <v>1194</v>
      </c>
      <c r="D345" s="758">
        <v>1292</v>
      </c>
      <c r="E345" s="758">
        <v>1429</v>
      </c>
      <c r="F345" s="758">
        <v>1526</v>
      </c>
      <c r="G345" s="766"/>
      <c r="H345" s="761"/>
    </row>
    <row r="346" spans="1:8" ht="17" hidden="1" thickTop="1" thickBot="1">
      <c r="A346" s="760" t="s">
        <v>1559</v>
      </c>
      <c r="B346" s="761"/>
      <c r="C346" s="761"/>
      <c r="D346" s="761"/>
      <c r="E346" s="761"/>
      <c r="F346" s="761"/>
      <c r="G346" s="762"/>
      <c r="H346" s="761"/>
    </row>
    <row r="347" spans="1:8" ht="16" hidden="1" thickBot="1">
      <c r="A347" s="760" t="s">
        <v>478</v>
      </c>
      <c r="B347" s="761" t="s">
        <v>479</v>
      </c>
      <c r="C347" s="761"/>
      <c r="D347" s="761">
        <v>1354</v>
      </c>
      <c r="E347" s="761"/>
      <c r="F347" s="761"/>
      <c r="G347" s="762"/>
      <c r="H347" s="761"/>
    </row>
    <row r="348" spans="1:8" ht="16" hidden="1" thickBot="1">
      <c r="A348" s="760"/>
      <c r="B348" s="761" t="s">
        <v>481</v>
      </c>
      <c r="C348" s="761"/>
      <c r="D348" s="761">
        <v>1628</v>
      </c>
      <c r="E348" s="761"/>
      <c r="F348" s="761"/>
      <c r="G348" s="762"/>
      <c r="H348" s="761"/>
    </row>
    <row r="349" spans="1:8" ht="16" hidden="1" thickBot="1">
      <c r="A349" s="760"/>
      <c r="B349" s="761" t="s">
        <v>1560</v>
      </c>
      <c r="C349" s="761"/>
      <c r="D349" s="761">
        <v>1369</v>
      </c>
      <c r="E349" s="761"/>
      <c r="F349" s="761"/>
      <c r="G349" s="762"/>
      <c r="H349" s="761"/>
    </row>
    <row r="350" spans="1:8" ht="16" hidden="1" thickBot="1">
      <c r="A350" s="760" t="s">
        <v>485</v>
      </c>
      <c r="B350" s="763" t="s">
        <v>1573</v>
      </c>
      <c r="C350" s="761"/>
      <c r="D350" s="761">
        <v>5403</v>
      </c>
      <c r="E350" s="761"/>
      <c r="F350" s="761"/>
      <c r="G350" s="762"/>
      <c r="H350" s="761"/>
    </row>
    <row r="351" spans="1:8" ht="16" hidden="1" thickBot="1">
      <c r="A351" s="760"/>
      <c r="B351" s="763" t="s">
        <v>1574</v>
      </c>
      <c r="C351" s="761"/>
      <c r="D351" s="761">
        <v>7155</v>
      </c>
      <c r="E351" s="761"/>
      <c r="F351" s="761"/>
      <c r="G351" s="762"/>
      <c r="H351" s="761"/>
    </row>
    <row r="352" spans="1:8" ht="16" hidden="1" thickBot="1">
      <c r="A352" s="760"/>
      <c r="B352" s="763" t="s">
        <v>1575</v>
      </c>
      <c r="C352" s="761"/>
      <c r="D352" s="761">
        <v>9074</v>
      </c>
      <c r="E352" s="761"/>
      <c r="F352" s="761"/>
      <c r="G352" s="762"/>
      <c r="H352" s="761"/>
    </row>
    <row r="353" spans="1:8" ht="16" hidden="1" thickBot="1">
      <c r="A353" s="760"/>
      <c r="B353" s="763" t="s">
        <v>1576</v>
      </c>
      <c r="C353" s="761"/>
      <c r="D353" s="761">
        <v>11741</v>
      </c>
      <c r="E353" s="761"/>
      <c r="F353" s="761"/>
      <c r="G353" s="762"/>
      <c r="H353" s="761"/>
    </row>
    <row r="354" spans="1:8" ht="16" hidden="1" thickBot="1">
      <c r="A354" s="760" t="s">
        <v>488</v>
      </c>
      <c r="B354" s="761"/>
      <c r="C354" s="761"/>
      <c r="D354" s="761">
        <v>926</v>
      </c>
      <c r="E354" s="761"/>
      <c r="F354" s="761"/>
      <c r="G354" s="762"/>
      <c r="H354" s="761"/>
    </row>
    <row r="355" spans="1:8" ht="16" hidden="1" thickBot="1">
      <c r="A355" s="801" t="s">
        <v>490</v>
      </c>
      <c r="B355" s="803"/>
      <c r="C355" s="803"/>
      <c r="D355" s="803">
        <v>1187</v>
      </c>
      <c r="E355" s="803"/>
      <c r="F355" s="803"/>
      <c r="G355" s="804"/>
      <c r="H355" s="761"/>
    </row>
    <row r="356" spans="1:8" ht="16" hidden="1" thickBot="1">
      <c r="A356" s="760" t="s">
        <v>491</v>
      </c>
      <c r="B356" s="763" t="s">
        <v>1573</v>
      </c>
      <c r="C356" s="761"/>
      <c r="D356" s="761">
        <v>4517</v>
      </c>
      <c r="E356" s="761"/>
      <c r="F356" s="761"/>
      <c r="G356" s="762"/>
      <c r="H356" s="761"/>
    </row>
    <row r="357" spans="1:8" ht="16" hidden="1" thickBot="1">
      <c r="A357" s="760"/>
      <c r="B357" s="763" t="s">
        <v>1574</v>
      </c>
      <c r="C357" s="761"/>
      <c r="D357" s="761">
        <v>5823</v>
      </c>
      <c r="E357" s="761"/>
      <c r="F357" s="761"/>
      <c r="G357" s="762"/>
      <c r="H357" s="761"/>
    </row>
    <row r="358" spans="1:8" ht="16" hidden="1" thickBot="1">
      <c r="A358" s="760"/>
      <c r="B358" s="763" t="s">
        <v>1575</v>
      </c>
      <c r="C358" s="761"/>
      <c r="D358" s="761">
        <v>7298</v>
      </c>
      <c r="E358" s="761"/>
      <c r="F358" s="761"/>
      <c r="G358" s="762"/>
      <c r="H358" s="761"/>
    </row>
    <row r="359" spans="1:8" ht="16" hidden="1" thickBot="1">
      <c r="A359" s="764"/>
      <c r="B359" s="765" t="s">
        <v>1576</v>
      </c>
      <c r="C359" s="758"/>
      <c r="D359" s="758">
        <v>9539</v>
      </c>
      <c r="E359" s="758"/>
      <c r="F359" s="758"/>
      <c r="G359" s="766"/>
      <c r="H359" s="761"/>
    </row>
    <row r="360" spans="1:8" ht="17" hidden="1" thickTop="1" thickBot="1">
      <c r="A360" s="760" t="s">
        <v>1561</v>
      </c>
      <c r="B360" s="761"/>
      <c r="C360" s="761"/>
      <c r="D360" s="761"/>
      <c r="E360" s="761"/>
      <c r="F360" s="761"/>
      <c r="G360" s="762"/>
      <c r="H360" s="761"/>
    </row>
    <row r="361" spans="1:8" ht="16" hidden="1" thickBot="1">
      <c r="A361" s="760" t="s">
        <v>471</v>
      </c>
      <c r="B361" s="761"/>
      <c r="C361" s="761">
        <v>4664</v>
      </c>
      <c r="D361" s="761">
        <v>4860</v>
      </c>
      <c r="E361" s="761">
        <v>5133</v>
      </c>
      <c r="F361" s="761">
        <v>5328</v>
      </c>
      <c r="G361" s="762"/>
      <c r="H361" s="761"/>
    </row>
    <row r="362" spans="1:8" ht="16" hidden="1" thickBot="1">
      <c r="A362" s="760" t="s">
        <v>472</v>
      </c>
      <c r="B362" s="761"/>
      <c r="C362" s="761">
        <v>6008</v>
      </c>
      <c r="D362" s="761">
        <v>6301</v>
      </c>
      <c r="E362" s="761">
        <v>6711</v>
      </c>
      <c r="F362" s="761">
        <v>7004</v>
      </c>
      <c r="G362" s="762"/>
      <c r="H362" s="761"/>
    </row>
    <row r="363" spans="1:8" ht="16" hidden="1" thickBot="1">
      <c r="A363" s="760" t="s">
        <v>1562</v>
      </c>
      <c r="B363" s="761"/>
      <c r="C363" s="761">
        <v>7165</v>
      </c>
      <c r="D363" s="761">
        <v>7556</v>
      </c>
      <c r="E363" s="761">
        <v>8103</v>
      </c>
      <c r="F363" s="761">
        <v>8494</v>
      </c>
      <c r="G363" s="762"/>
      <c r="H363" s="761"/>
    </row>
    <row r="364" spans="1:8" ht="16" hidden="1" thickBot="1">
      <c r="A364" s="760" t="s">
        <v>475</v>
      </c>
      <c r="B364" s="761"/>
      <c r="C364" s="761">
        <v>10108</v>
      </c>
      <c r="D364" s="761">
        <v>10498</v>
      </c>
      <c r="E364" s="761">
        <v>11046</v>
      </c>
      <c r="F364" s="761">
        <v>11436</v>
      </c>
      <c r="G364" s="762"/>
      <c r="H364" s="761"/>
    </row>
    <row r="365" spans="1:8" ht="16" hidden="1" thickBot="1">
      <c r="A365" s="764" t="s">
        <v>477</v>
      </c>
      <c r="B365" s="758"/>
      <c r="C365" s="758">
        <v>9851</v>
      </c>
      <c r="D365" s="758">
        <v>10339</v>
      </c>
      <c r="E365" s="758">
        <v>11023</v>
      </c>
      <c r="F365" s="758">
        <v>11511</v>
      </c>
      <c r="G365" s="766"/>
      <c r="H365" s="761"/>
    </row>
    <row r="366" spans="1:8" ht="17" hidden="1" thickTop="1" thickBot="1">
      <c r="A366" s="760" t="s">
        <v>1563</v>
      </c>
      <c r="B366" s="761"/>
      <c r="C366" s="761"/>
      <c r="D366" s="761"/>
      <c r="E366" s="761"/>
      <c r="F366" s="761"/>
      <c r="G366" s="762"/>
      <c r="H366" s="761"/>
    </row>
    <row r="367" spans="1:8" ht="30" hidden="1" thickBot="1">
      <c r="A367" s="1024" t="s">
        <v>1448</v>
      </c>
      <c r="B367" s="1025"/>
      <c r="C367" s="1025"/>
      <c r="D367" s="1025">
        <v>9464</v>
      </c>
      <c r="E367" s="1025"/>
      <c r="F367" s="1025"/>
      <c r="G367" s="1026"/>
      <c r="H367" s="761"/>
    </row>
    <row r="368" spans="1:8" ht="30" hidden="1" thickBot="1">
      <c r="A368" s="1024" t="s">
        <v>1564</v>
      </c>
      <c r="B368" s="1025"/>
      <c r="C368" s="1025"/>
      <c r="D368" s="1025">
        <v>3591</v>
      </c>
      <c r="E368" s="1025"/>
      <c r="F368" s="1025"/>
      <c r="G368" s="1026"/>
      <c r="H368" s="761"/>
    </row>
    <row r="369" spans="1:8" ht="30" hidden="1" thickBot="1">
      <c r="A369" s="1035" t="s">
        <v>1449</v>
      </c>
      <c r="B369" s="1036"/>
      <c r="C369" s="1036"/>
      <c r="D369" s="1036">
        <v>6948</v>
      </c>
      <c r="E369" s="1036"/>
      <c r="F369" s="1036"/>
      <c r="G369" s="1037"/>
      <c r="H369" s="761"/>
    </row>
    <row r="370" spans="1:8" ht="17" hidden="1" thickTop="1" thickBot="1">
      <c r="A370" s="760" t="s">
        <v>1565</v>
      </c>
      <c r="B370" s="761"/>
      <c r="C370" s="761"/>
      <c r="D370" s="761"/>
      <c r="E370" s="761"/>
      <c r="F370" s="761"/>
      <c r="G370" s="762"/>
      <c r="H370" s="761"/>
    </row>
    <row r="371" spans="1:8" ht="30" hidden="1" thickBot="1">
      <c r="A371" s="760" t="s">
        <v>1939</v>
      </c>
      <c r="B371" s="761"/>
      <c r="C371" s="761"/>
      <c r="D371" s="761">
        <v>4169</v>
      </c>
      <c r="E371" s="761"/>
      <c r="F371" s="761"/>
      <c r="G371" s="762"/>
      <c r="H371" s="761"/>
    </row>
    <row r="372" spans="1:8" ht="30" hidden="1" thickBot="1">
      <c r="A372" s="760" t="s">
        <v>1446</v>
      </c>
      <c r="B372" s="761"/>
      <c r="C372" s="761"/>
      <c r="D372" s="761">
        <v>4906</v>
      </c>
      <c r="E372" s="761"/>
      <c r="F372" s="761"/>
      <c r="G372" s="762"/>
      <c r="H372" s="761"/>
    </row>
    <row r="373" spans="1:8" ht="30" hidden="1" thickBot="1">
      <c r="A373" s="760" t="s">
        <v>1940</v>
      </c>
      <c r="B373" s="761"/>
      <c r="C373" s="761"/>
      <c r="D373" s="761">
        <v>8397</v>
      </c>
      <c r="E373" s="761"/>
      <c r="F373" s="761"/>
      <c r="G373" s="762"/>
      <c r="H373" s="761"/>
    </row>
    <row r="374" spans="1:8" ht="30" hidden="1" thickBot="1">
      <c r="A374" s="764" t="s">
        <v>1447</v>
      </c>
      <c r="B374" s="758"/>
      <c r="C374" s="758"/>
      <c r="D374" s="758">
        <v>7190</v>
      </c>
      <c r="E374" s="758"/>
      <c r="F374" s="758"/>
      <c r="G374" s="766"/>
      <c r="H374" s="761"/>
    </row>
    <row r="375" spans="1:8" ht="17" hidden="1" thickTop="1" thickBot="1">
      <c r="A375" s="760" t="s">
        <v>1566</v>
      </c>
      <c r="B375" s="761"/>
      <c r="C375" s="761"/>
      <c r="D375" s="761"/>
      <c r="E375" s="761"/>
      <c r="F375" s="761"/>
      <c r="G375" s="762"/>
      <c r="H375" s="761"/>
    </row>
    <row r="376" spans="1:8" ht="16" hidden="1" thickBot="1">
      <c r="A376" s="760" t="s">
        <v>501</v>
      </c>
      <c r="B376" s="761" t="s">
        <v>1941</v>
      </c>
      <c r="C376" s="761"/>
      <c r="D376" s="761">
        <v>2886</v>
      </c>
      <c r="E376" s="761"/>
      <c r="F376" s="761"/>
      <c r="G376" s="762"/>
      <c r="H376" s="761"/>
    </row>
    <row r="377" spans="1:8" ht="30" hidden="1" thickBot="1">
      <c r="A377" s="760"/>
      <c r="B377" s="761" t="s">
        <v>1942</v>
      </c>
      <c r="C377" s="761"/>
      <c r="D377" s="761">
        <v>3702</v>
      </c>
      <c r="E377" s="761"/>
      <c r="F377" s="761"/>
      <c r="G377" s="762"/>
      <c r="H377" s="761"/>
    </row>
    <row r="378" spans="1:8" ht="16" hidden="1" thickBot="1">
      <c r="A378" s="760" t="s">
        <v>530</v>
      </c>
      <c r="B378" s="782" t="s">
        <v>1943</v>
      </c>
      <c r="C378" s="761"/>
      <c r="D378" s="761">
        <v>4743</v>
      </c>
      <c r="E378" s="761"/>
      <c r="F378" s="761"/>
      <c r="G378" s="762"/>
      <c r="H378" s="761"/>
    </row>
    <row r="379" spans="1:8" ht="16" hidden="1" thickBot="1">
      <c r="A379" s="760"/>
      <c r="B379" s="761" t="s">
        <v>1944</v>
      </c>
      <c r="C379" s="761"/>
      <c r="D379" s="761">
        <v>5078</v>
      </c>
      <c r="E379" s="761"/>
      <c r="F379" s="761"/>
      <c r="G379" s="762"/>
      <c r="H379" s="761"/>
    </row>
    <row r="380" spans="1:8" hidden="1" thickBot="1">
      <c r="A380" s="760"/>
      <c r="B380" s="782" t="s">
        <v>1945</v>
      </c>
      <c r="C380" s="761"/>
      <c r="D380" s="761">
        <v>5573</v>
      </c>
      <c r="E380" s="761"/>
      <c r="F380" s="761"/>
      <c r="G380" s="762"/>
      <c r="H380" s="761"/>
    </row>
    <row r="381" spans="1:8" hidden="1" thickBot="1">
      <c r="A381" s="760"/>
      <c r="B381" s="782" t="s">
        <v>1946</v>
      </c>
      <c r="C381" s="761"/>
      <c r="D381" s="761">
        <v>5908</v>
      </c>
      <c r="E381" s="761"/>
      <c r="F381" s="761"/>
      <c r="G381" s="762"/>
      <c r="H381" s="761"/>
    </row>
    <row r="382" spans="1:8" ht="16" hidden="1" thickBot="1">
      <c r="A382" s="760" t="s">
        <v>560</v>
      </c>
      <c r="B382" s="782" t="s">
        <v>1943</v>
      </c>
      <c r="C382" s="761"/>
      <c r="D382" s="761">
        <v>2729</v>
      </c>
      <c r="E382" s="761"/>
      <c r="F382" s="761"/>
      <c r="G382" s="762"/>
      <c r="H382" s="761"/>
    </row>
    <row r="383" spans="1:8" ht="16" hidden="1" thickBot="1">
      <c r="A383" s="760"/>
      <c r="B383" s="761" t="s">
        <v>1944</v>
      </c>
      <c r="C383" s="761"/>
      <c r="D383" s="761">
        <v>3177</v>
      </c>
      <c r="E383" s="761"/>
      <c r="F383" s="761"/>
      <c r="G383" s="762"/>
      <c r="H383" s="761"/>
    </row>
    <row r="384" spans="1:8" hidden="1" thickBot="1">
      <c r="A384" s="760"/>
      <c r="B384" s="782" t="s">
        <v>1945</v>
      </c>
      <c r="C384" s="761"/>
      <c r="D384" s="761">
        <v>3679</v>
      </c>
      <c r="E384" s="761"/>
      <c r="F384" s="761"/>
      <c r="G384" s="762"/>
      <c r="H384" s="761"/>
    </row>
    <row r="385" spans="1:8" hidden="1" thickBot="1">
      <c r="A385" s="764"/>
      <c r="B385" s="800" t="s">
        <v>1946</v>
      </c>
      <c r="C385" s="758"/>
      <c r="D385" s="758">
        <v>3952</v>
      </c>
      <c r="E385" s="758"/>
      <c r="F385" s="758"/>
      <c r="G385" s="766"/>
      <c r="H385" s="761"/>
    </row>
    <row r="386" spans="1:8" ht="17" hidden="1" thickTop="1" thickBot="1">
      <c r="A386" s="760" t="s">
        <v>1567</v>
      </c>
      <c r="B386" s="761"/>
      <c r="C386" s="761"/>
      <c r="D386" s="761"/>
      <c r="E386" s="761"/>
      <c r="F386" s="761"/>
      <c r="G386" s="762"/>
      <c r="H386" s="761"/>
    </row>
    <row r="387" spans="1:8" ht="16" hidden="1" thickBot="1">
      <c r="A387" s="760" t="s">
        <v>567</v>
      </c>
      <c r="B387" s="761"/>
      <c r="C387" s="761">
        <v>2747</v>
      </c>
      <c r="D387" s="761">
        <v>2845</v>
      </c>
      <c r="E387" s="761">
        <v>2982</v>
      </c>
      <c r="F387" s="761">
        <v>3079</v>
      </c>
      <c r="G387" s="762">
        <v>3490</v>
      </c>
      <c r="H387" s="761"/>
    </row>
    <row r="388" spans="1:8" ht="16" hidden="1" thickBot="1">
      <c r="A388" s="760" t="s">
        <v>38</v>
      </c>
      <c r="B388" s="782" t="s">
        <v>1943</v>
      </c>
      <c r="C388" s="761"/>
      <c r="D388" s="761">
        <v>3632</v>
      </c>
      <c r="E388" s="761"/>
      <c r="F388" s="761"/>
      <c r="G388" s="762"/>
      <c r="H388" s="761"/>
    </row>
    <row r="389" spans="1:8" ht="30" hidden="1" thickBot="1">
      <c r="A389" s="760"/>
      <c r="B389" s="761" t="s">
        <v>1947</v>
      </c>
      <c r="C389" s="761"/>
      <c r="D389" s="761">
        <v>3770</v>
      </c>
      <c r="E389" s="761"/>
      <c r="F389" s="761"/>
      <c r="G389" s="762"/>
      <c r="H389" s="761"/>
    </row>
    <row r="390" spans="1:8" hidden="1" thickBot="1">
      <c r="A390" s="760"/>
      <c r="B390" s="782" t="s">
        <v>1945</v>
      </c>
      <c r="C390" s="761"/>
      <c r="D390" s="761">
        <v>4445</v>
      </c>
      <c r="E390" s="761"/>
      <c r="F390" s="761"/>
      <c r="G390" s="762"/>
      <c r="H390" s="761"/>
    </row>
    <row r="391" spans="1:8" hidden="1" thickBot="1">
      <c r="A391" s="760"/>
      <c r="B391" s="782" t="s">
        <v>1948</v>
      </c>
      <c r="C391" s="761"/>
      <c r="D391" s="761">
        <v>4583</v>
      </c>
      <c r="E391" s="761"/>
      <c r="F391" s="761"/>
      <c r="G391" s="762"/>
      <c r="H391" s="761"/>
    </row>
    <row r="392" spans="1:8" ht="16" hidden="1" thickBot="1">
      <c r="A392" s="760" t="s">
        <v>44</v>
      </c>
      <c r="B392" s="782" t="s">
        <v>1943</v>
      </c>
      <c r="C392" s="761"/>
      <c r="D392" s="761">
        <v>2619</v>
      </c>
      <c r="E392" s="761"/>
      <c r="F392" s="761"/>
      <c r="G392" s="762"/>
      <c r="H392" s="761"/>
    </row>
    <row r="393" spans="1:8" ht="30" hidden="1" thickBot="1">
      <c r="A393" s="760"/>
      <c r="B393" s="761" t="s">
        <v>1947</v>
      </c>
      <c r="C393" s="761"/>
      <c r="D393" s="761">
        <v>2757</v>
      </c>
      <c r="E393" s="761"/>
      <c r="F393" s="761"/>
      <c r="G393" s="762"/>
      <c r="H393" s="761"/>
    </row>
    <row r="394" spans="1:8" hidden="1" thickBot="1">
      <c r="A394" s="760"/>
      <c r="B394" s="782" t="s">
        <v>1945</v>
      </c>
      <c r="C394" s="761"/>
      <c r="D394" s="761">
        <v>3439</v>
      </c>
      <c r="E394" s="761"/>
      <c r="F394" s="761"/>
      <c r="G394" s="762"/>
      <c r="H394" s="761"/>
    </row>
    <row r="395" spans="1:8" hidden="1" thickBot="1">
      <c r="A395" s="760"/>
      <c r="B395" s="782" t="s">
        <v>1948</v>
      </c>
      <c r="C395" s="761"/>
      <c r="D395" s="761">
        <v>3576</v>
      </c>
      <c r="E395" s="761"/>
      <c r="F395" s="761"/>
      <c r="G395" s="762"/>
      <c r="H395" s="761"/>
    </row>
    <row r="396" spans="1:8" ht="16" hidden="1" thickBot="1">
      <c r="A396" s="760" t="s">
        <v>46</v>
      </c>
      <c r="B396" s="782" t="s">
        <v>1943</v>
      </c>
      <c r="C396" s="761"/>
      <c r="D396" s="761">
        <v>2325</v>
      </c>
      <c r="E396" s="761"/>
      <c r="F396" s="761"/>
      <c r="G396" s="762"/>
      <c r="H396" s="761"/>
    </row>
    <row r="397" spans="1:8" ht="30" hidden="1" thickBot="1">
      <c r="A397" s="760"/>
      <c r="B397" s="761" t="s">
        <v>1947</v>
      </c>
      <c r="C397" s="761"/>
      <c r="D397" s="761">
        <v>2463</v>
      </c>
      <c r="E397" s="761"/>
      <c r="F397" s="761"/>
      <c r="G397" s="762"/>
      <c r="H397" s="761"/>
    </row>
    <row r="398" spans="1:8" hidden="1" thickBot="1">
      <c r="A398" s="760"/>
      <c r="B398" s="782" t="s">
        <v>1945</v>
      </c>
      <c r="C398" s="761"/>
      <c r="D398" s="761">
        <v>3145</v>
      </c>
      <c r="E398" s="761"/>
      <c r="F398" s="761"/>
      <c r="G398" s="762"/>
      <c r="H398" s="761"/>
    </row>
    <row r="399" spans="1:8" hidden="1" thickBot="1">
      <c r="A399" s="760"/>
      <c r="B399" s="782" t="s">
        <v>1948</v>
      </c>
      <c r="C399" s="761"/>
      <c r="D399" s="761">
        <v>3282</v>
      </c>
      <c r="E399" s="761"/>
      <c r="F399" s="761"/>
      <c r="G399" s="762"/>
      <c r="H399" s="761"/>
    </row>
    <row r="400" spans="1:8" ht="16" hidden="1" thickBot="1">
      <c r="A400" s="760" t="s">
        <v>1949</v>
      </c>
      <c r="B400" s="782" t="s">
        <v>1943</v>
      </c>
      <c r="C400" s="761"/>
      <c r="D400" s="761">
        <v>2300</v>
      </c>
      <c r="E400" s="761"/>
      <c r="F400" s="761"/>
      <c r="G400" s="762"/>
      <c r="H400" s="761"/>
    </row>
    <row r="401" spans="1:8" ht="30" hidden="1" thickBot="1">
      <c r="A401" s="760"/>
      <c r="B401" s="761" t="s">
        <v>1947</v>
      </c>
      <c r="C401" s="761"/>
      <c r="D401" s="761">
        <v>2437</v>
      </c>
      <c r="E401" s="761"/>
      <c r="F401" s="761"/>
      <c r="G401" s="762"/>
      <c r="H401" s="761"/>
    </row>
    <row r="402" spans="1:8" hidden="1" thickBot="1">
      <c r="A402" s="760"/>
      <c r="B402" s="782" t="s">
        <v>1945</v>
      </c>
      <c r="C402" s="761"/>
      <c r="D402" s="761">
        <v>3119</v>
      </c>
      <c r="E402" s="761"/>
      <c r="F402" s="761"/>
      <c r="G402" s="762"/>
      <c r="H402" s="761"/>
    </row>
    <row r="403" spans="1:8" hidden="1" thickBot="1">
      <c r="A403" s="764"/>
      <c r="B403" s="800" t="s">
        <v>1948</v>
      </c>
      <c r="C403" s="758"/>
      <c r="D403" s="758">
        <v>3256</v>
      </c>
      <c r="E403" s="758"/>
      <c r="F403" s="758"/>
      <c r="G403" s="766"/>
      <c r="H403" s="761"/>
    </row>
    <row r="404" spans="1:8" ht="17" hidden="1" thickTop="1" thickBot="1">
      <c r="A404" s="760" t="s">
        <v>1568</v>
      </c>
      <c r="B404" s="761"/>
      <c r="C404" s="761"/>
      <c r="D404" s="761"/>
      <c r="E404" s="761"/>
      <c r="F404" s="761"/>
      <c r="G404" s="762"/>
      <c r="H404" s="761"/>
    </row>
    <row r="405" spans="1:8" ht="16" hidden="1" thickBot="1">
      <c r="A405" s="760" t="s">
        <v>39</v>
      </c>
      <c r="B405" s="782" t="s">
        <v>1943</v>
      </c>
      <c r="C405" s="761"/>
      <c r="D405" s="761">
        <v>2008</v>
      </c>
      <c r="E405" s="761"/>
      <c r="F405" s="761"/>
      <c r="G405" s="762"/>
      <c r="H405" s="761"/>
    </row>
    <row r="406" spans="1:8" ht="30" hidden="1" thickBot="1">
      <c r="A406" s="760"/>
      <c r="B406" s="761" t="s">
        <v>1947</v>
      </c>
      <c r="C406" s="761"/>
      <c r="D406" s="761">
        <v>2145</v>
      </c>
      <c r="E406" s="761"/>
      <c r="F406" s="761"/>
      <c r="G406" s="762"/>
      <c r="H406" s="761"/>
    </row>
    <row r="407" spans="1:8" hidden="1" thickBot="1">
      <c r="A407" s="760"/>
      <c r="B407" s="782" t="s">
        <v>1945</v>
      </c>
      <c r="C407" s="761"/>
      <c r="D407" s="761">
        <v>2828</v>
      </c>
      <c r="E407" s="761"/>
      <c r="F407" s="761"/>
      <c r="G407" s="762"/>
      <c r="H407" s="761"/>
    </row>
    <row r="408" spans="1:8" hidden="1" thickBot="1">
      <c r="A408" s="760"/>
      <c r="B408" s="782" t="s">
        <v>1948</v>
      </c>
      <c r="C408" s="761"/>
      <c r="D408" s="761">
        <v>2963</v>
      </c>
      <c r="E408" s="761"/>
      <c r="F408" s="761"/>
      <c r="G408" s="762"/>
      <c r="H408" s="761"/>
    </row>
    <row r="409" spans="1:8" ht="16" hidden="1" thickBot="1">
      <c r="A409" s="760" t="s">
        <v>1950</v>
      </c>
      <c r="B409" s="782" t="s">
        <v>1943</v>
      </c>
      <c r="C409" s="761"/>
      <c r="D409" s="761">
        <v>1983</v>
      </c>
      <c r="E409" s="761"/>
      <c r="F409" s="761"/>
      <c r="G409" s="762"/>
      <c r="H409" s="761"/>
    </row>
    <row r="410" spans="1:8" ht="30" hidden="1" thickBot="1">
      <c r="A410" s="760"/>
      <c r="B410" s="761" t="s">
        <v>1947</v>
      </c>
      <c r="C410" s="761"/>
      <c r="D410" s="761">
        <v>2119</v>
      </c>
      <c r="E410" s="761"/>
      <c r="F410" s="761"/>
      <c r="G410" s="762"/>
      <c r="H410" s="761"/>
    </row>
    <row r="411" spans="1:8" hidden="1" thickBot="1">
      <c r="A411" s="760"/>
      <c r="B411" s="782" t="s">
        <v>1945</v>
      </c>
      <c r="C411" s="761"/>
      <c r="D411" s="761">
        <v>2801</v>
      </c>
      <c r="E411" s="761"/>
      <c r="F411" s="761"/>
      <c r="G411" s="762"/>
      <c r="H411" s="761"/>
    </row>
    <row r="412" spans="1:8" hidden="1" thickBot="1">
      <c r="A412" s="760"/>
      <c r="B412" s="782" t="s">
        <v>1948</v>
      </c>
      <c r="C412" s="761"/>
      <c r="D412" s="761">
        <v>2938</v>
      </c>
      <c r="E412" s="761"/>
      <c r="F412" s="761"/>
      <c r="G412" s="762"/>
      <c r="H412" s="761"/>
    </row>
    <row r="413" spans="1:8" ht="16" hidden="1" thickBot="1">
      <c r="A413" s="760" t="s">
        <v>40</v>
      </c>
      <c r="B413" s="782" t="s">
        <v>1943</v>
      </c>
      <c r="C413" s="761"/>
      <c r="D413" s="761">
        <v>1244</v>
      </c>
      <c r="E413" s="761"/>
      <c r="F413" s="761"/>
      <c r="G413" s="762"/>
      <c r="H413" s="761"/>
    </row>
    <row r="414" spans="1:8" ht="30" hidden="1" thickBot="1">
      <c r="A414" s="760"/>
      <c r="B414" s="761" t="s">
        <v>1947</v>
      </c>
      <c r="C414" s="761"/>
      <c r="D414" s="761">
        <v>1380</v>
      </c>
      <c r="E414" s="761"/>
      <c r="F414" s="761"/>
      <c r="G414" s="762"/>
      <c r="H414" s="761"/>
    </row>
    <row r="415" spans="1:8" hidden="1" thickBot="1">
      <c r="A415" s="760"/>
      <c r="B415" s="782" t="s">
        <v>1945</v>
      </c>
      <c r="C415" s="761"/>
      <c r="D415" s="761">
        <v>2062</v>
      </c>
      <c r="E415" s="761"/>
      <c r="F415" s="761"/>
      <c r="G415" s="762"/>
      <c r="H415" s="761"/>
    </row>
    <row r="416" spans="1:8" hidden="1" thickBot="1">
      <c r="A416" s="760"/>
      <c r="B416" s="782" t="s">
        <v>1948</v>
      </c>
      <c r="C416" s="761"/>
      <c r="D416" s="761">
        <v>2196</v>
      </c>
      <c r="E416" s="761"/>
      <c r="F416" s="761"/>
      <c r="G416" s="762"/>
      <c r="H416" s="761"/>
    </row>
    <row r="417" spans="1:8" ht="16" hidden="1" thickBot="1">
      <c r="A417" s="760" t="s">
        <v>42</v>
      </c>
      <c r="B417" s="782" t="s">
        <v>1943</v>
      </c>
      <c r="C417" s="761"/>
      <c r="D417" s="761">
        <v>1337</v>
      </c>
      <c r="E417" s="761"/>
      <c r="F417" s="761"/>
      <c r="G417" s="762"/>
      <c r="H417" s="761"/>
    </row>
    <row r="418" spans="1:8" ht="30" hidden="1" thickBot="1">
      <c r="A418" s="760"/>
      <c r="B418" s="761" t="s">
        <v>1947</v>
      </c>
      <c r="C418" s="761"/>
      <c r="D418" s="761">
        <v>1474</v>
      </c>
      <c r="E418" s="761"/>
      <c r="F418" s="761"/>
      <c r="G418" s="762"/>
      <c r="H418" s="761"/>
    </row>
    <row r="419" spans="1:8" hidden="1" thickBot="1">
      <c r="A419" s="760"/>
      <c r="B419" s="782" t="s">
        <v>1945</v>
      </c>
      <c r="C419" s="761"/>
      <c r="D419" s="761">
        <v>2157</v>
      </c>
      <c r="E419" s="761"/>
      <c r="F419" s="761"/>
      <c r="G419" s="762"/>
      <c r="H419" s="761"/>
    </row>
    <row r="420" spans="1:8" hidden="1" thickBot="1">
      <c r="A420" s="764"/>
      <c r="B420" s="800" t="s">
        <v>1948</v>
      </c>
      <c r="C420" s="758"/>
      <c r="D420" s="758">
        <v>2293</v>
      </c>
      <c r="E420" s="758"/>
      <c r="F420" s="758"/>
      <c r="G420" s="766"/>
      <c r="H420" s="761"/>
    </row>
    <row r="421" spans="1:8" ht="17" hidden="1" thickTop="1" thickBot="1">
      <c r="A421" s="760" t="s">
        <v>1569</v>
      </c>
      <c r="B421" s="761"/>
      <c r="C421" s="761"/>
      <c r="D421" s="761"/>
      <c r="E421" s="761"/>
      <c r="F421" s="761"/>
      <c r="G421" s="762"/>
      <c r="H421" s="761"/>
    </row>
    <row r="422" spans="1:8" ht="16" hidden="1" thickBot="1">
      <c r="A422" s="760" t="s">
        <v>45</v>
      </c>
      <c r="B422" s="761"/>
      <c r="C422" s="761">
        <v>1465</v>
      </c>
      <c r="D422" s="761">
        <v>1514</v>
      </c>
      <c r="E422" s="761">
        <v>1582</v>
      </c>
      <c r="F422" s="761">
        <v>1631</v>
      </c>
      <c r="G422" s="762">
        <v>1836</v>
      </c>
      <c r="H422" s="761"/>
    </row>
    <row r="423" spans="1:8" ht="16" hidden="1" thickBot="1">
      <c r="A423" s="760" t="s">
        <v>37</v>
      </c>
      <c r="B423" s="782" t="s">
        <v>1943</v>
      </c>
      <c r="C423" s="761"/>
      <c r="D423" s="761">
        <v>3408</v>
      </c>
      <c r="E423" s="761"/>
      <c r="F423" s="761"/>
      <c r="G423" s="762"/>
      <c r="H423" s="761"/>
    </row>
    <row r="424" spans="1:8" ht="30" hidden="1" thickBot="1">
      <c r="A424" s="760"/>
      <c r="B424" s="761" t="s">
        <v>1947</v>
      </c>
      <c r="C424" s="761"/>
      <c r="D424" s="761">
        <v>3673</v>
      </c>
      <c r="E424" s="761"/>
      <c r="F424" s="761"/>
      <c r="G424" s="762"/>
      <c r="H424" s="761"/>
    </row>
    <row r="425" spans="1:8" hidden="1" thickBot="1">
      <c r="A425" s="760"/>
      <c r="B425" s="782" t="s">
        <v>1945</v>
      </c>
      <c r="C425" s="761"/>
      <c r="D425" s="761">
        <v>4077</v>
      </c>
      <c r="E425" s="761"/>
      <c r="F425" s="761"/>
      <c r="G425" s="762"/>
      <c r="H425" s="761"/>
    </row>
    <row r="426" spans="1:8" hidden="1" thickBot="1">
      <c r="A426" s="760"/>
      <c r="B426" s="782" t="s">
        <v>1948</v>
      </c>
      <c r="C426" s="761"/>
      <c r="D426" s="761">
        <v>4360</v>
      </c>
      <c r="E426" s="761"/>
      <c r="F426" s="761"/>
      <c r="G426" s="762"/>
      <c r="H426" s="761"/>
    </row>
    <row r="427" spans="1:8" ht="30" hidden="1" thickBot="1">
      <c r="A427" s="760" t="s">
        <v>41</v>
      </c>
      <c r="B427" s="761" t="s">
        <v>1943</v>
      </c>
      <c r="C427" s="761">
        <v>0</v>
      </c>
      <c r="D427" s="761">
        <v>2349</v>
      </c>
      <c r="E427" s="761">
        <v>0</v>
      </c>
      <c r="F427" s="761">
        <v>0</v>
      </c>
      <c r="G427" s="762">
        <v>0</v>
      </c>
      <c r="H427" s="761"/>
    </row>
    <row r="428" spans="1:8" ht="30" hidden="1" thickBot="1">
      <c r="A428" s="760"/>
      <c r="B428" s="761" t="s">
        <v>1947</v>
      </c>
      <c r="C428" s="761">
        <v>0</v>
      </c>
      <c r="D428" s="761">
        <v>2494</v>
      </c>
      <c r="E428" s="761">
        <v>0</v>
      </c>
      <c r="F428" s="761">
        <v>0</v>
      </c>
      <c r="G428" s="762">
        <v>0</v>
      </c>
      <c r="H428" s="761"/>
    </row>
    <row r="429" spans="1:8" ht="30" hidden="1" thickBot="1">
      <c r="A429" s="760"/>
      <c r="B429" s="761" t="s">
        <v>1945</v>
      </c>
      <c r="C429" s="761">
        <v>0</v>
      </c>
      <c r="D429" s="761">
        <v>3173</v>
      </c>
      <c r="E429" s="761">
        <v>0</v>
      </c>
      <c r="F429" s="761">
        <v>0</v>
      </c>
      <c r="G429" s="762">
        <v>0</v>
      </c>
      <c r="H429" s="761"/>
    </row>
    <row r="430" spans="1:8" ht="30" hidden="1" thickBot="1">
      <c r="A430" s="760"/>
      <c r="B430" s="761" t="s">
        <v>1948</v>
      </c>
      <c r="C430" s="761">
        <v>0</v>
      </c>
      <c r="D430" s="761">
        <v>3318</v>
      </c>
      <c r="E430" s="761">
        <v>0</v>
      </c>
      <c r="F430" s="761">
        <v>0</v>
      </c>
      <c r="G430" s="762">
        <v>0</v>
      </c>
      <c r="H430" s="761"/>
    </row>
    <row r="431" spans="1:8" ht="30" hidden="1" thickBot="1">
      <c r="A431" s="760" t="s">
        <v>1362</v>
      </c>
      <c r="B431" s="761" t="s">
        <v>1943</v>
      </c>
      <c r="C431" s="761">
        <v>0</v>
      </c>
      <c r="D431" s="761">
        <v>2256</v>
      </c>
      <c r="E431" s="761">
        <v>0</v>
      </c>
      <c r="F431" s="761">
        <v>0</v>
      </c>
      <c r="G431" s="762">
        <v>0</v>
      </c>
      <c r="H431" s="761"/>
    </row>
    <row r="432" spans="1:8" ht="30" hidden="1" thickBot="1">
      <c r="A432" s="760"/>
      <c r="B432" s="761" t="s">
        <v>1947</v>
      </c>
      <c r="C432" s="761">
        <v>0</v>
      </c>
      <c r="D432" s="761">
        <v>2394</v>
      </c>
      <c r="E432" s="761">
        <v>0</v>
      </c>
      <c r="F432" s="761">
        <v>0</v>
      </c>
      <c r="G432" s="762">
        <v>0</v>
      </c>
      <c r="H432" s="761"/>
    </row>
    <row r="433" spans="1:8" ht="30" hidden="1" thickBot="1">
      <c r="A433" s="760"/>
      <c r="B433" s="761" t="s">
        <v>1945</v>
      </c>
      <c r="C433" s="761">
        <v>0</v>
      </c>
      <c r="D433" s="761">
        <v>3061</v>
      </c>
      <c r="E433" s="761">
        <v>0</v>
      </c>
      <c r="F433" s="761">
        <v>0</v>
      </c>
      <c r="G433" s="762">
        <v>0</v>
      </c>
      <c r="H433" s="761"/>
    </row>
    <row r="434" spans="1:8" ht="30" hidden="1" thickBot="1">
      <c r="A434" s="764"/>
      <c r="B434" s="758" t="s">
        <v>1948</v>
      </c>
      <c r="C434" s="758">
        <v>0</v>
      </c>
      <c r="D434" s="758">
        <v>3199</v>
      </c>
      <c r="E434" s="758">
        <v>0</v>
      </c>
      <c r="F434" s="758">
        <v>0</v>
      </c>
      <c r="G434" s="766">
        <v>0</v>
      </c>
      <c r="H434" s="761"/>
    </row>
    <row r="435" spans="1:8" ht="17" hidden="1" thickTop="1" thickBot="1">
      <c r="A435" s="760" t="s">
        <v>1570</v>
      </c>
      <c r="B435" s="761"/>
      <c r="C435" s="761">
        <v>0</v>
      </c>
      <c r="D435" s="761">
        <v>0</v>
      </c>
      <c r="E435" s="761">
        <v>0</v>
      </c>
      <c r="F435" s="761">
        <v>0</v>
      </c>
      <c r="G435" s="762">
        <v>0</v>
      </c>
      <c r="H435" s="761"/>
    </row>
    <row r="436" spans="1:8" ht="16" hidden="1" thickBot="1">
      <c r="A436" s="760" t="s">
        <v>745</v>
      </c>
      <c r="B436" s="761"/>
      <c r="C436" s="761"/>
      <c r="D436" s="761">
        <v>2497</v>
      </c>
      <c r="E436" s="761"/>
      <c r="F436" s="761"/>
      <c r="G436" s="762"/>
      <c r="H436" s="761"/>
    </row>
    <row r="437" spans="1:8" ht="16" hidden="1" thickBot="1">
      <c r="A437" s="760" t="s">
        <v>747</v>
      </c>
      <c r="B437" s="761"/>
      <c r="C437" s="761"/>
      <c r="D437" s="761">
        <v>1740</v>
      </c>
      <c r="E437" s="761"/>
      <c r="F437" s="761"/>
      <c r="G437" s="762"/>
      <c r="H437" s="761"/>
    </row>
    <row r="438" spans="1:8" ht="16" hidden="1" thickBot="1">
      <c r="A438" s="760" t="s">
        <v>741</v>
      </c>
      <c r="B438" s="761"/>
      <c r="C438" s="761"/>
      <c r="D438" s="761">
        <v>298</v>
      </c>
      <c r="E438" s="761"/>
      <c r="F438" s="761"/>
      <c r="G438" s="762"/>
      <c r="H438" s="761"/>
    </row>
    <row r="439" spans="1:8" ht="16" hidden="1" thickBot="1">
      <c r="A439" s="769" t="s">
        <v>1884</v>
      </c>
      <c r="B439" s="770"/>
      <c r="C439" s="770"/>
      <c r="D439" s="770">
        <v>22</v>
      </c>
      <c r="E439" s="770"/>
      <c r="F439" s="770"/>
      <c r="G439" s="771"/>
      <c r="H439" s="761"/>
    </row>
    <row r="440" spans="1:8" ht="30" hidden="1" thickBot="1">
      <c r="A440" s="772" t="s">
        <v>1951</v>
      </c>
      <c r="B440" s="773"/>
      <c r="C440" s="773"/>
      <c r="D440" s="773">
        <v>91</v>
      </c>
      <c r="E440" s="773"/>
      <c r="F440" s="773"/>
      <c r="G440" s="774"/>
      <c r="H440" s="761"/>
    </row>
    <row r="441" spans="1:8" ht="17" hidden="1" thickTop="1" thickBot="1">
      <c r="A441" s="760" t="s">
        <v>1571</v>
      </c>
      <c r="B441" s="761"/>
      <c r="C441" s="761"/>
      <c r="D441" s="761"/>
      <c r="E441" s="761"/>
      <c r="F441" s="761"/>
      <c r="G441" s="762"/>
      <c r="H441" s="761"/>
    </row>
    <row r="442" spans="1:8" ht="16" hidden="1" thickBot="1">
      <c r="A442" s="769" t="s">
        <v>2052</v>
      </c>
      <c r="B442" s="770"/>
      <c r="C442" s="770"/>
      <c r="D442" s="770">
        <v>635</v>
      </c>
      <c r="E442" s="770"/>
      <c r="F442" s="770"/>
      <c r="G442" s="771"/>
      <c r="H442" s="761"/>
    </row>
    <row r="443" spans="1:8" ht="30" hidden="1" thickBot="1">
      <c r="A443" s="769" t="s">
        <v>2053</v>
      </c>
      <c r="B443" s="770"/>
      <c r="C443" s="770"/>
      <c r="D443" s="770">
        <v>650</v>
      </c>
      <c r="E443" s="770"/>
      <c r="F443" s="770"/>
      <c r="G443" s="771"/>
      <c r="H443" s="761"/>
    </row>
    <row r="444" spans="1:8" ht="16" hidden="1" thickBot="1">
      <c r="A444" s="760" t="s">
        <v>58</v>
      </c>
      <c r="B444" s="761"/>
      <c r="C444" s="761"/>
      <c r="D444" s="761">
        <v>753</v>
      </c>
      <c r="E444" s="761"/>
      <c r="F444" s="761"/>
      <c r="G444" s="762"/>
      <c r="H444" s="761"/>
    </row>
    <row r="445" spans="1:8" ht="16" hidden="1" thickBot="1">
      <c r="A445" s="760" t="s">
        <v>1572</v>
      </c>
      <c r="B445" s="761"/>
      <c r="C445" s="761"/>
      <c r="D445" s="761">
        <v>597</v>
      </c>
      <c r="E445" s="761"/>
      <c r="F445" s="761"/>
      <c r="G445" s="762"/>
      <c r="H445" s="761"/>
    </row>
    <row r="446" spans="1:8" ht="16" hidden="1" thickBot="1">
      <c r="A446" s="772" t="s">
        <v>1952</v>
      </c>
      <c r="B446" s="773"/>
      <c r="C446" s="773"/>
      <c r="D446" s="773">
        <v>632</v>
      </c>
      <c r="E446" s="773"/>
      <c r="F446" s="773"/>
      <c r="G446" s="774"/>
      <c r="H446" s="761"/>
    </row>
    <row r="447" spans="1:8" hidden="1" thickTop="1"/>
    <row r="448" spans="1:8" ht="14"/>
    <row r="449" ht="14"/>
  </sheetData>
  <mergeCells count="9">
    <mergeCell ref="F44:F45"/>
    <mergeCell ref="D29:F29"/>
    <mergeCell ref="A29:C29"/>
    <mergeCell ref="A36:B36"/>
    <mergeCell ref="A1:H1"/>
    <mergeCell ref="A2:H2"/>
    <mergeCell ref="A3:H3"/>
    <mergeCell ref="A7:H7"/>
    <mergeCell ref="A8:H8"/>
  </mergeCells>
  <phoneticPr fontId="85" type="noConversion"/>
  <hyperlinks>
    <hyperlink ref="B11" location="'strana 14'!A1" display="strana 14-16" xr:uid="{00000000-0004-0000-0100-000000000000}"/>
    <hyperlink ref="B12" location="'strana 13'!A1" display="strana 13" xr:uid="{00000000-0004-0000-0100-000001000000}"/>
    <hyperlink ref="B10" location="'strana 27'!A1" display="strana 28" xr:uid="{00000000-0004-0000-0100-000009000000}"/>
    <hyperlink ref="B13" location="'strana 29'!A1" display="strana 29  " xr:uid="{00000000-0004-0000-0100-00000A000000}"/>
    <hyperlink ref="E34" location="'strana 31'!A1" display="strana 31" xr:uid="{00000000-0004-0000-0100-000015000000}"/>
    <hyperlink ref="B38" location="'strana 44'!A1" display="strana 44" xr:uid="{00000000-0004-0000-0100-000016000000}"/>
    <hyperlink ref="B39" location="'strana 44'!A1" display="strana 44" xr:uid="{00000000-0004-0000-0100-000017000000}"/>
    <hyperlink ref="B40" location="'strana 44'!A1" display="strana 44" xr:uid="{00000000-0004-0000-0100-000018000000}"/>
    <hyperlink ref="E38" location="'strana 45'!A1" display="strana 45" xr:uid="{00000000-0004-0000-0100-000019000000}"/>
    <hyperlink ref="B31" location="'strana 30'!A1" display="strana 30-31" xr:uid="{00000000-0004-0000-0100-00002E000000}"/>
    <hyperlink ref="B32" location="'strana 30'!A1" display="strana 30-31" xr:uid="{36E8D650-8DE9-4230-BB11-1A6A3CB5A38A}"/>
    <hyperlink ref="E31" location="'strana 30'!A1" display="strana 30-31" xr:uid="{BEEC199E-5C75-41E5-A592-0DEAC02943B9}"/>
    <hyperlink ref="E32" location="'strana 30'!A1" display="strana 30-31" xr:uid="{1B66EE85-BB0C-45EC-AAAE-DB8259603BF8}"/>
    <hyperlink ref="E33" location="'strana 30'!A1" display="strana 30-31" xr:uid="{012BF302-0BB1-46C2-9FA4-E7497010D0EB}"/>
    <hyperlink ref="B14" location="'strana 24'!A1" display="strana 24" xr:uid="{3107AD01-CDE1-4B1B-81C9-488A2BBED235}"/>
    <hyperlink ref="B15" location="'strana 1'!A1" display="strana 1" xr:uid="{5F15D280-4455-4F2F-824F-297172C48252}"/>
    <hyperlink ref="B16" location="'strana 10'!A1" display="Strana 10" xr:uid="{8559BFE1-EE95-4A56-B11A-54CAA1088256}"/>
    <hyperlink ref="B18" location="'strana 5'!A1" display="strana 5-6" xr:uid="{2CBEECD3-0696-4305-91BF-C6F90BF3A436}"/>
    <hyperlink ref="B19" location="'strana 17'!A1" display="strana 17" xr:uid="{4718F4C1-341F-4AE6-86A1-A2D722B13E66}"/>
    <hyperlink ref="B17" location="'strana 28'!A1" display="strana 28-29" xr:uid="{66A99DB5-64EA-401B-9200-6FAD3CCD6F34}"/>
    <hyperlink ref="B20" location="'strana 12'!A1" display="strana 12" xr:uid="{14CB1ABF-187C-4DA9-B270-A2EC081A3AA3}"/>
    <hyperlink ref="B21" location="'strana 9'!A1" display="strana 9" xr:uid="{59C48E6E-B92A-47B9-8C95-8D6397EBF5CD}"/>
    <hyperlink ref="B23" location="'strana 12'!A1" display="strana 12-13" xr:uid="{D0D688A5-F77B-4B7A-85D4-532396242283}"/>
    <hyperlink ref="B24" location="'strana 7'!A1" display="strana 7" xr:uid="{250EE2E8-E2DB-4E1A-8AF5-63B623F173E7}"/>
    <hyperlink ref="B25" location="'strana 29'!A1" display="strana 29  " xr:uid="{5E93C6F5-1B29-45EA-A67E-5F69948BC07A}"/>
    <hyperlink ref="B26" location="'strana 8'!A1" display="strana 8" xr:uid="{2821D680-7077-466D-8D65-057D8CD934EC}"/>
    <hyperlink ref="B22" location="'strana 9'!A1" display="strana 9" xr:uid="{CCCCA484-3347-4705-B434-8F94294B4E26}"/>
    <hyperlink ref="B27" location="'strana 9'!A1" display="strana 9" xr:uid="{353B2D85-FD92-454C-B4C2-9515DD941953}"/>
    <hyperlink ref="E11" location="'strana 9'!A1" display="strana 9" xr:uid="{65BF74A5-4A56-445A-9EE5-69A171620CB6}"/>
    <hyperlink ref="E10" location="'strana 3'!A1" display="strana 3" xr:uid="{575BA5B2-F466-430B-9583-2739B23A03BC}"/>
    <hyperlink ref="E12" location="'strana 11'!A1" display="Strana 11" xr:uid="{C62A8485-16D2-4C58-9593-440A83942F47}"/>
    <hyperlink ref="E13" location="'strana 5'!A1" display="Strana 5" xr:uid="{4B905427-FD34-4D0B-9388-A5BE81E4D8C9}"/>
    <hyperlink ref="E14" location="'strana 2'!A1" display="Strana 2" xr:uid="{9C42690C-710D-40CD-A47D-D38FF114BDBD}"/>
    <hyperlink ref="E15" location="'strana 4'!A1" display="strana 4" xr:uid="{4DD950E1-F1A1-4B00-B892-3B56DC82CD6F}"/>
    <hyperlink ref="E16" location="'strana 21'!A1" display="strana 21-23" xr:uid="{DE3AD10B-ADC5-467B-B608-527B846396BC}"/>
    <hyperlink ref="E17" location="'strana 17'!A1" display="strana 17-20" xr:uid="{1794E196-5A2D-4993-92E7-8883AD44E23C}"/>
    <hyperlink ref="E18" location="'strana 2'!A1" display="Strana 2" xr:uid="{850657D9-AEAC-408C-99E1-ECAC4B89B5C0}"/>
    <hyperlink ref="E19" location="'strana 2'!A1" display="Strana 2" xr:uid="{84608912-54F7-4E42-AE4E-5FFB8F063AA0}"/>
    <hyperlink ref="E20" location="'strana 7'!A1" display="strana 7" xr:uid="{0E576E85-57DC-4E48-808C-F951BA3B4DA3}"/>
    <hyperlink ref="E21" location="'strana 29'!A1" display="strana 29  " xr:uid="{49557CB3-97DA-4D86-8150-19DF2D59F027}"/>
    <hyperlink ref="E22" location="'strana 6'!A1" display="strana 6" xr:uid="{7301BB94-FC96-49E0-B6F3-98FAA4AD90EA}"/>
    <hyperlink ref="E23" location="'strana 25'!A1" display="strana 25-26" xr:uid="{DD9A0831-81F4-4463-B654-8501240074E5}"/>
    <hyperlink ref="E24" location="'strana 10'!A1" display="strana 10" xr:uid="{174A441C-2E2A-43EA-A402-AEBBD477D8C7}"/>
    <hyperlink ref="E25" location="'strana 24'!A1" display="strana 24" xr:uid="{1EBC4749-962D-48DC-AC6A-8B001AA92794}"/>
    <hyperlink ref="E39:E41" location="'strana 45'!A1" display="strana 45" xr:uid="{2B7FB3D1-E977-442B-9169-D190C7263E97}"/>
  </hyperlinks>
  <pageMargins left="0.47244094488188981" right="0.74803149606299213" top="0.74803149606299213" bottom="0.74803149606299213" header="0" footer="0"/>
  <pageSetup paperSize="9" scale="63" orientation="portrait" horizontalDpi="4294967295" verticalDpi="4294967295" r:id="rId1"/>
  <headerFooter>
    <oddFooter>&amp;C&amp;A</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List21">
    <pageSetUpPr fitToPage="1"/>
  </sheetPr>
  <dimension ref="A1:I56"/>
  <sheetViews>
    <sheetView zoomScale="90" zoomScaleNormal="90" zoomScaleSheetLayoutView="90" workbookViewId="0">
      <selection activeCell="G10" sqref="G10"/>
    </sheetView>
  </sheetViews>
  <sheetFormatPr baseColWidth="10" defaultColWidth="14.3984375" defaultRowHeight="15" customHeight="1"/>
  <cols>
    <col min="1" max="1" width="2.3984375" customWidth="1"/>
    <col min="2" max="2" width="19.19921875" customWidth="1"/>
    <col min="3" max="3" width="50.796875" customWidth="1"/>
    <col min="4" max="9" width="9.796875" customWidth="1"/>
    <col min="10" max="10" width="10.796875" bestFit="1" customWidth="1"/>
    <col min="11" max="14" width="9.19921875" customWidth="1"/>
    <col min="15" max="26" width="8.796875" customWidth="1"/>
  </cols>
  <sheetData>
    <row r="1" spans="1:9" ht="18" customHeight="1">
      <c r="A1" s="1283" t="s">
        <v>1439</v>
      </c>
      <c r="B1" s="846" t="s">
        <v>4</v>
      </c>
      <c r="C1" s="216"/>
      <c r="D1" s="1109"/>
      <c r="E1" s="442"/>
      <c r="F1" s="442"/>
      <c r="G1" s="1109" t="s">
        <v>1387</v>
      </c>
      <c r="H1" s="442"/>
      <c r="I1" s="1110"/>
    </row>
    <row r="2" spans="1:9" ht="14.25" customHeight="1">
      <c r="A2" s="1284"/>
      <c r="B2" s="1430"/>
      <c r="C2" s="1279" t="s">
        <v>1639</v>
      </c>
      <c r="D2" s="1225" t="s">
        <v>65</v>
      </c>
      <c r="E2" s="1215"/>
      <c r="F2" s="1215"/>
      <c r="G2" s="1215"/>
      <c r="H2" s="1215"/>
      <c r="I2" s="1228"/>
    </row>
    <row r="3" spans="1:9" ht="18" customHeight="1">
      <c r="A3" s="1284"/>
      <c r="B3" s="1430"/>
      <c r="C3" s="1279"/>
      <c r="D3" s="142"/>
      <c r="E3" s="269"/>
      <c r="F3" s="147"/>
      <c r="G3" s="142">
        <f>'obsah 2'!D162</f>
        <v>6713</v>
      </c>
      <c r="H3" s="147"/>
      <c r="I3" s="270"/>
    </row>
    <row r="4" spans="1:9" ht="14.25" customHeight="1">
      <c r="A4" s="1284"/>
      <c r="B4" s="1430"/>
      <c r="C4" s="1279"/>
      <c r="D4" s="233">
        <v>6713</v>
      </c>
      <c r="E4" s="113"/>
      <c r="F4" s="113"/>
      <c r="G4" s="113"/>
      <c r="H4" s="113"/>
      <c r="I4" s="235">
        <f>D4+1155</f>
        <v>7868</v>
      </c>
    </row>
    <row r="5" spans="1:9" ht="14.25" customHeight="1">
      <c r="A5" s="1284"/>
      <c r="B5" s="1430"/>
      <c r="C5" s="1279"/>
      <c r="D5" s="1251" t="s">
        <v>66</v>
      </c>
      <c r="E5" s="1256"/>
      <c r="F5" s="1256"/>
      <c r="G5" s="1251" t="s">
        <v>67</v>
      </c>
      <c r="H5" s="1256"/>
      <c r="I5" s="1257"/>
    </row>
    <row r="6" spans="1:9" ht="14.25" customHeight="1">
      <c r="A6" s="1284"/>
      <c r="B6" s="1430"/>
      <c r="C6" s="1279"/>
      <c r="D6" s="42" t="s">
        <v>68</v>
      </c>
      <c r="E6" s="1248" t="s">
        <v>249</v>
      </c>
      <c r="F6" s="1259"/>
      <c r="G6" s="146" t="s">
        <v>69</v>
      </c>
      <c r="H6" s="82"/>
      <c r="I6" s="114">
        <v>90</v>
      </c>
    </row>
    <row r="7" spans="1:9" ht="14.25" customHeight="1">
      <c r="A7" s="1284"/>
      <c r="B7" s="1430"/>
      <c r="C7" s="1279"/>
      <c r="D7" s="42" t="s">
        <v>70</v>
      </c>
      <c r="E7" s="1248" t="s">
        <v>984</v>
      </c>
      <c r="F7" s="1259"/>
      <c r="G7" s="146" t="s">
        <v>71</v>
      </c>
      <c r="H7" s="82"/>
      <c r="I7" s="114">
        <v>57</v>
      </c>
    </row>
    <row r="8" spans="1:9" ht="14.25" customHeight="1">
      <c r="A8" s="1284"/>
      <c r="B8" s="1430"/>
      <c r="C8" s="1279"/>
      <c r="D8" s="42" t="s">
        <v>72</v>
      </c>
      <c r="E8" s="42"/>
      <c r="F8" s="45">
        <v>4</v>
      </c>
      <c r="G8" s="146" t="s">
        <v>73</v>
      </c>
      <c r="H8" s="82"/>
      <c r="I8" s="114">
        <v>44</v>
      </c>
    </row>
    <row r="9" spans="1:9" ht="14.25" customHeight="1">
      <c r="A9" s="1284"/>
      <c r="B9" s="1430"/>
      <c r="C9" s="1279"/>
      <c r="D9" s="1248"/>
      <c r="E9" s="1249"/>
      <c r="F9" s="45"/>
      <c r="G9" s="131" t="s">
        <v>74</v>
      </c>
      <c r="H9" s="128"/>
      <c r="I9" s="114">
        <v>47</v>
      </c>
    </row>
    <row r="10" spans="1:9" ht="14.25" customHeight="1" thickBot="1">
      <c r="A10" s="1285"/>
      <c r="B10" s="163" t="s">
        <v>1061</v>
      </c>
      <c r="C10" s="204"/>
      <c r="D10" s="495"/>
      <c r="E10" s="495"/>
      <c r="F10" s="495"/>
      <c r="G10" s="361" t="s">
        <v>1296</v>
      </c>
      <c r="H10" s="362"/>
      <c r="I10" s="139" t="s">
        <v>211</v>
      </c>
    </row>
    <row r="11" spans="1:9" ht="10.25" customHeight="1" thickBot="1">
      <c r="A11" s="5"/>
      <c r="B11" s="5"/>
      <c r="C11" s="5"/>
      <c r="D11" s="28"/>
      <c r="E11" s="28"/>
      <c r="F11" s="28"/>
      <c r="G11" s="28"/>
      <c r="H11" s="28"/>
      <c r="I11" s="28"/>
    </row>
    <row r="12" spans="1:9" ht="18" customHeight="1">
      <c r="A12" s="1313" t="s">
        <v>1439</v>
      </c>
      <c r="B12" s="845">
        <v>2170</v>
      </c>
      <c r="C12" s="850" t="s">
        <v>250</v>
      </c>
      <c r="D12" s="287">
        <v>0</v>
      </c>
      <c r="E12" s="287" t="s">
        <v>1111</v>
      </c>
      <c r="F12" s="287" t="s">
        <v>1112</v>
      </c>
      <c r="G12" s="287" t="s">
        <v>481</v>
      </c>
      <c r="H12" s="323" t="s">
        <v>113</v>
      </c>
      <c r="I12" s="330"/>
    </row>
    <row r="13" spans="1:9" ht="14.25" customHeight="1">
      <c r="A13" s="1314"/>
      <c r="B13" s="1428"/>
      <c r="C13" s="393" t="s">
        <v>104</v>
      </c>
      <c r="D13" s="1323" t="s">
        <v>65</v>
      </c>
      <c r="E13" s="1280"/>
      <c r="F13" s="1280"/>
      <c r="G13" s="1280"/>
      <c r="H13" s="1280"/>
      <c r="I13" s="1316"/>
    </row>
    <row r="14" spans="1:9" ht="18" customHeight="1">
      <c r="A14" s="1314"/>
      <c r="B14" s="1428"/>
      <c r="C14" s="394" t="s">
        <v>251</v>
      </c>
      <c r="D14" s="37">
        <f>'obsah 2'!C163</f>
        <v>2718</v>
      </c>
      <c r="E14" s="37">
        <f>'obsah 2'!D163</f>
        <v>2816</v>
      </c>
      <c r="F14" s="37">
        <f>'obsah 2'!E163</f>
        <v>2953</v>
      </c>
      <c r="G14" s="37">
        <f>'obsah 2'!F163</f>
        <v>3050</v>
      </c>
      <c r="H14" s="1084" t="s">
        <v>221</v>
      </c>
      <c r="I14" s="232"/>
    </row>
    <row r="15" spans="1:9" ht="18" customHeight="1">
      <c r="A15" s="1314"/>
      <c r="B15" s="1428"/>
      <c r="C15" s="394" t="s">
        <v>106</v>
      </c>
      <c r="D15" s="37">
        <f>'obsah 2'!C164</f>
        <v>2988</v>
      </c>
      <c r="E15" s="37">
        <f>'obsah 2'!D164</f>
        <v>3086</v>
      </c>
      <c r="F15" s="37">
        <f>'obsah 2'!E164</f>
        <v>3223</v>
      </c>
      <c r="G15" s="37">
        <f>'obsah 2'!F164</f>
        <v>3320</v>
      </c>
      <c r="H15" s="1077" t="s">
        <v>221</v>
      </c>
      <c r="I15" s="272"/>
    </row>
    <row r="16" spans="1:9" ht="14.25" customHeight="1">
      <c r="A16" s="1314"/>
      <c r="B16" s="1428"/>
      <c r="C16" s="393"/>
      <c r="D16" s="113"/>
      <c r="E16" s="130"/>
      <c r="F16" s="130"/>
      <c r="G16" s="156"/>
      <c r="H16" s="156">
        <v>4148</v>
      </c>
      <c r="I16" s="230"/>
    </row>
    <row r="17" spans="1:9" ht="14.25" customHeight="1">
      <c r="A17" s="1314"/>
      <c r="B17" s="1428"/>
      <c r="C17" s="1279" t="s">
        <v>1640</v>
      </c>
      <c r="D17" s="1251" t="s">
        <v>1289</v>
      </c>
      <c r="E17" s="1256"/>
      <c r="F17" s="1256"/>
      <c r="G17" s="1251" t="s">
        <v>67</v>
      </c>
      <c r="H17" s="1256"/>
      <c r="I17" s="1257"/>
    </row>
    <row r="18" spans="1:9" ht="14.25" customHeight="1">
      <c r="A18" s="1314"/>
      <c r="B18" s="1428"/>
      <c r="C18" s="1289"/>
      <c r="D18" s="42" t="s">
        <v>68</v>
      </c>
      <c r="E18" s="1248" t="s">
        <v>252</v>
      </c>
      <c r="F18" s="1259"/>
      <c r="G18" s="1253" t="s">
        <v>69</v>
      </c>
      <c r="H18" s="1259"/>
      <c r="I18" s="114">
        <v>83.5</v>
      </c>
    </row>
    <row r="19" spans="1:9" ht="14.25" customHeight="1">
      <c r="A19" s="1314"/>
      <c r="B19" s="1428"/>
      <c r="C19" s="1289"/>
      <c r="D19" s="42" t="s">
        <v>70</v>
      </c>
      <c r="E19" s="1248" t="s">
        <v>985</v>
      </c>
      <c r="F19" s="1259"/>
      <c r="G19" s="1253" t="s">
        <v>71</v>
      </c>
      <c r="H19" s="1259"/>
      <c r="I19" s="114">
        <v>55</v>
      </c>
    </row>
    <row r="20" spans="1:9" ht="14.25" customHeight="1">
      <c r="A20" s="1314"/>
      <c r="B20" s="1428"/>
      <c r="C20" s="1289"/>
      <c r="D20" s="510" t="s">
        <v>1296</v>
      </c>
      <c r="E20" s="140"/>
      <c r="F20" s="79" t="s">
        <v>96</v>
      </c>
      <c r="G20" s="1253" t="s">
        <v>107</v>
      </c>
      <c r="H20" s="1259"/>
      <c r="I20" s="114">
        <v>55</v>
      </c>
    </row>
    <row r="21" spans="1:9" ht="14.25" customHeight="1">
      <c r="A21" s="1314"/>
      <c r="B21" s="829"/>
      <c r="C21" s="286" t="s">
        <v>253</v>
      </c>
      <c r="D21" s="1220">
        <f>'obsah 1'!J160</f>
        <v>472</v>
      </c>
      <c r="E21" s="1219"/>
      <c r="F21" s="511">
        <v>472</v>
      </c>
      <c r="G21" s="140" t="s">
        <v>74</v>
      </c>
      <c r="H21" s="50"/>
      <c r="I21" s="137">
        <v>48</v>
      </c>
    </row>
    <row r="22" spans="1:9" ht="14.25" customHeight="1" thickBot="1">
      <c r="A22" s="1315"/>
      <c r="B22" s="428" t="s">
        <v>1061</v>
      </c>
      <c r="C22" s="359"/>
      <c r="D22" s="1429"/>
      <c r="E22" s="1429"/>
      <c r="F22" s="1429"/>
      <c r="G22" s="1277" t="s">
        <v>1296</v>
      </c>
      <c r="H22" s="1290"/>
      <c r="I22" s="371" t="s">
        <v>96</v>
      </c>
    </row>
    <row r="23" spans="1:9" ht="10.25" customHeight="1" thickBot="1">
      <c r="A23" s="5"/>
      <c r="B23" s="5"/>
      <c r="C23" s="5"/>
      <c r="D23" s="28"/>
      <c r="E23" s="28"/>
      <c r="F23" s="28"/>
      <c r="G23" s="28"/>
      <c r="H23" s="28"/>
      <c r="I23" s="28"/>
    </row>
    <row r="24" spans="1:9" ht="18" customHeight="1">
      <c r="A24" s="1313" t="s">
        <v>1439</v>
      </c>
      <c r="B24" s="845">
        <v>2171</v>
      </c>
      <c r="C24" s="850" t="s">
        <v>250</v>
      </c>
      <c r="D24" s="287">
        <v>0</v>
      </c>
      <c r="E24" s="287" t="s">
        <v>1111</v>
      </c>
      <c r="F24" s="287" t="s">
        <v>1112</v>
      </c>
      <c r="G24" s="287" t="s">
        <v>481</v>
      </c>
      <c r="H24" s="299" t="s">
        <v>113</v>
      </c>
      <c r="I24" s="295"/>
    </row>
    <row r="25" spans="1:9" ht="14.25" customHeight="1">
      <c r="A25" s="1314"/>
      <c r="B25" s="1428"/>
      <c r="C25" s="393" t="s">
        <v>104</v>
      </c>
      <c r="D25" s="1323" t="s">
        <v>254</v>
      </c>
      <c r="E25" s="1280"/>
      <c r="F25" s="1280"/>
      <c r="G25" s="1280"/>
      <c r="H25" s="1280"/>
      <c r="I25" s="1316"/>
    </row>
    <row r="26" spans="1:9" ht="18" customHeight="1">
      <c r="A26" s="1314"/>
      <c r="B26" s="1428"/>
      <c r="C26" s="394" t="s">
        <v>251</v>
      </c>
      <c r="D26" s="37">
        <f>'obsah 2'!C165</f>
        <v>2292</v>
      </c>
      <c r="E26" s="37">
        <f>'obsah 2'!D165</f>
        <v>2390</v>
      </c>
      <c r="F26" s="37">
        <f>'obsah 2'!E165</f>
        <v>2527</v>
      </c>
      <c r="G26" s="37">
        <f>'obsah 2'!F165</f>
        <v>2624</v>
      </c>
      <c r="H26" s="1084" t="s">
        <v>221</v>
      </c>
      <c r="I26" s="272"/>
    </row>
    <row r="27" spans="1:9" ht="18" customHeight="1">
      <c r="A27" s="1314"/>
      <c r="B27" s="1428"/>
      <c r="C27" s="394" t="s">
        <v>106</v>
      </c>
      <c r="D27" s="37">
        <f>'obsah 2'!C166</f>
        <v>2562</v>
      </c>
      <c r="E27" s="37">
        <f>'obsah 2'!D166</f>
        <v>2660</v>
      </c>
      <c r="F27" s="37">
        <f>'obsah 2'!E166</f>
        <v>2797</v>
      </c>
      <c r="G27" s="37">
        <f>'obsah 2'!F166</f>
        <v>2894</v>
      </c>
      <c r="H27" s="1077" t="s">
        <v>221</v>
      </c>
      <c r="I27" s="272"/>
    </row>
    <row r="28" spans="1:9" ht="14.25" customHeight="1">
      <c r="A28" s="1314"/>
      <c r="B28" s="1428"/>
      <c r="C28" s="393"/>
      <c r="D28" s="113"/>
      <c r="E28" s="130"/>
      <c r="F28" s="130"/>
      <c r="G28" s="156"/>
      <c r="H28" s="156">
        <v>3159</v>
      </c>
      <c r="I28" s="173">
        <v>3719</v>
      </c>
    </row>
    <row r="29" spans="1:9" ht="14.25" customHeight="1">
      <c r="A29" s="1314"/>
      <c r="B29" s="1428"/>
      <c r="C29" s="1279" t="s">
        <v>1641</v>
      </c>
      <c r="D29" s="1251" t="s">
        <v>1289</v>
      </c>
      <c r="E29" s="1256"/>
      <c r="F29" s="1256"/>
      <c r="G29" s="1251" t="s">
        <v>67</v>
      </c>
      <c r="H29" s="1256"/>
      <c r="I29" s="1257"/>
    </row>
    <row r="30" spans="1:9" ht="14.25" customHeight="1">
      <c r="A30" s="1314"/>
      <c r="B30" s="1428"/>
      <c r="C30" s="1289"/>
      <c r="D30" s="42" t="s">
        <v>68</v>
      </c>
      <c r="E30" s="1248" t="s">
        <v>255</v>
      </c>
      <c r="F30" s="1259"/>
      <c r="G30" s="1253" t="s">
        <v>69</v>
      </c>
      <c r="H30" s="1259"/>
      <c r="I30" s="114">
        <v>83.5</v>
      </c>
    </row>
    <row r="31" spans="1:9" ht="14.25" customHeight="1">
      <c r="A31" s="1314"/>
      <c r="B31" s="1428"/>
      <c r="C31" s="1289"/>
      <c r="D31" s="42" t="s">
        <v>70</v>
      </c>
      <c r="E31" s="1248" t="s">
        <v>985</v>
      </c>
      <c r="F31" s="1259"/>
      <c r="G31" s="1253" t="s">
        <v>71</v>
      </c>
      <c r="H31" s="1259"/>
      <c r="I31" s="114">
        <v>55</v>
      </c>
    </row>
    <row r="32" spans="1:9" ht="14.25" customHeight="1">
      <c r="A32" s="1314"/>
      <c r="B32" s="1428"/>
      <c r="C32" s="1289"/>
      <c r="D32" s="84" t="s">
        <v>1296</v>
      </c>
      <c r="E32" s="85"/>
      <c r="F32" s="45" t="s">
        <v>96</v>
      </c>
      <c r="G32" s="1253" t="s">
        <v>107</v>
      </c>
      <c r="H32" s="1259"/>
      <c r="I32" s="114">
        <v>55</v>
      </c>
    </row>
    <row r="33" spans="1:9" ht="14.25" customHeight="1">
      <c r="A33" s="1314"/>
      <c r="B33" s="829"/>
      <c r="C33" s="364"/>
      <c r="D33" s="1248"/>
      <c r="E33" s="1249"/>
      <c r="F33" s="45"/>
      <c r="G33" s="99" t="s">
        <v>74</v>
      </c>
      <c r="H33" s="50"/>
      <c r="I33" s="137">
        <v>48</v>
      </c>
    </row>
    <row r="34" spans="1:9" ht="14.25" customHeight="1" thickBot="1">
      <c r="A34" s="1315"/>
      <c r="B34" s="476" t="s">
        <v>1061</v>
      </c>
      <c r="C34" s="359"/>
      <c r="D34" s="221"/>
      <c r="E34" s="221"/>
      <c r="F34" s="221"/>
      <c r="G34" s="1277" t="s">
        <v>1296</v>
      </c>
      <c r="H34" s="1290"/>
      <c r="I34" s="371" t="s">
        <v>96</v>
      </c>
    </row>
    <row r="35" spans="1:9" ht="10.25" customHeight="1" thickBot="1">
      <c r="A35" s="5"/>
      <c r="B35" s="5"/>
      <c r="C35" s="5"/>
      <c r="D35" s="28"/>
      <c r="E35" s="28"/>
      <c r="F35" s="28"/>
      <c r="G35" s="28"/>
      <c r="H35" s="28"/>
      <c r="I35" s="28"/>
    </row>
    <row r="36" spans="1:9" ht="18" customHeight="1">
      <c r="A36" s="1313" t="s">
        <v>1439</v>
      </c>
      <c r="B36" s="845">
        <v>2170</v>
      </c>
      <c r="C36" s="850" t="s">
        <v>256</v>
      </c>
      <c r="D36" s="287">
        <v>0</v>
      </c>
      <c r="E36" s="287" t="s">
        <v>1111</v>
      </c>
      <c r="F36" s="287" t="s">
        <v>1112</v>
      </c>
      <c r="G36" s="287" t="s">
        <v>481</v>
      </c>
      <c r="H36" s="299" t="s">
        <v>113</v>
      </c>
      <c r="I36" s="295"/>
    </row>
    <row r="37" spans="1:9" ht="14.25" customHeight="1">
      <c r="A37" s="1314"/>
      <c r="B37" s="1428"/>
      <c r="C37" s="393" t="s">
        <v>104</v>
      </c>
      <c r="D37" s="1323" t="s">
        <v>65</v>
      </c>
      <c r="E37" s="1280"/>
      <c r="F37" s="1280"/>
      <c r="G37" s="1280"/>
      <c r="H37" s="1280"/>
      <c r="I37" s="1316"/>
    </row>
    <row r="38" spans="1:9" ht="18" customHeight="1">
      <c r="A38" s="1314"/>
      <c r="B38" s="1428"/>
      <c r="C38" s="394" t="s">
        <v>251</v>
      </c>
      <c r="D38" s="37">
        <f>'obsah 2'!C167</f>
        <v>2703</v>
      </c>
      <c r="E38" s="37">
        <f>'obsah 2'!D167</f>
        <v>2801</v>
      </c>
      <c r="F38" s="37">
        <f>'obsah 2'!E167</f>
        <v>2938</v>
      </c>
      <c r="G38" s="37">
        <f>'obsah 2'!F167</f>
        <v>3035</v>
      </c>
      <c r="H38" s="1084" t="s">
        <v>221</v>
      </c>
      <c r="I38" s="272"/>
    </row>
    <row r="39" spans="1:9" ht="18" customHeight="1">
      <c r="A39" s="1314"/>
      <c r="B39" s="1428"/>
      <c r="C39" s="394" t="s">
        <v>106</v>
      </c>
      <c r="D39" s="37">
        <f>'obsah 2'!C168</f>
        <v>2973</v>
      </c>
      <c r="E39" s="37">
        <f>'obsah 2'!D168</f>
        <v>3071</v>
      </c>
      <c r="F39" s="37">
        <f>'obsah 2'!E168</f>
        <v>3208</v>
      </c>
      <c r="G39" s="37">
        <f>'obsah 2'!F168</f>
        <v>3305</v>
      </c>
      <c r="H39" s="1077" t="s">
        <v>221</v>
      </c>
      <c r="I39" s="230"/>
    </row>
    <row r="40" spans="1:9" ht="14.25" customHeight="1">
      <c r="A40" s="1314"/>
      <c r="B40" s="1428"/>
      <c r="C40" s="393"/>
      <c r="D40" s="113"/>
      <c r="E40" s="130"/>
      <c r="F40" s="130"/>
      <c r="G40" s="156"/>
      <c r="H40" s="156">
        <v>3729</v>
      </c>
      <c r="I40" s="395">
        <v>4289</v>
      </c>
    </row>
    <row r="41" spans="1:9" ht="14.25" customHeight="1">
      <c r="A41" s="1314"/>
      <c r="B41" s="1428"/>
      <c r="C41" s="1279" t="s">
        <v>1642</v>
      </c>
      <c r="D41" s="1251" t="s">
        <v>1289</v>
      </c>
      <c r="E41" s="1256"/>
      <c r="F41" s="1256"/>
      <c r="G41" s="1251" t="s">
        <v>67</v>
      </c>
      <c r="H41" s="1256"/>
      <c r="I41" s="1257"/>
    </row>
    <row r="42" spans="1:9" ht="14.25" customHeight="1">
      <c r="A42" s="1314"/>
      <c r="B42" s="1428"/>
      <c r="C42" s="1289"/>
      <c r="D42" s="42" t="s">
        <v>68</v>
      </c>
      <c r="E42" s="1248" t="s">
        <v>257</v>
      </c>
      <c r="F42" s="1259"/>
      <c r="G42" s="1253" t="s">
        <v>69</v>
      </c>
      <c r="H42" s="1259"/>
      <c r="I42" s="114">
        <v>83.5</v>
      </c>
    </row>
    <row r="43" spans="1:9" ht="14.25" customHeight="1">
      <c r="A43" s="1314"/>
      <c r="B43" s="1428"/>
      <c r="C43" s="1289"/>
      <c r="D43" s="42" t="s">
        <v>70</v>
      </c>
      <c r="E43" s="1248" t="s">
        <v>985</v>
      </c>
      <c r="F43" s="1259"/>
      <c r="G43" s="1253" t="s">
        <v>71</v>
      </c>
      <c r="H43" s="1259"/>
      <c r="I43" s="114">
        <v>55</v>
      </c>
    </row>
    <row r="44" spans="1:9" ht="14.25" customHeight="1">
      <c r="A44" s="1314"/>
      <c r="B44" s="1428"/>
      <c r="C44" s="1289"/>
      <c r="D44" s="510" t="s">
        <v>1296</v>
      </c>
      <c r="E44" s="140"/>
      <c r="F44" s="79" t="s">
        <v>258</v>
      </c>
      <c r="G44" s="1253" t="s">
        <v>107</v>
      </c>
      <c r="H44" s="1259"/>
      <c r="I44" s="114">
        <v>55</v>
      </c>
    </row>
    <row r="45" spans="1:9" ht="14.25" customHeight="1">
      <c r="A45" s="1314"/>
      <c r="B45" s="829"/>
      <c r="C45" s="286" t="s">
        <v>259</v>
      </c>
      <c r="D45" s="1220">
        <f>'obsah 1'!J160</f>
        <v>472</v>
      </c>
      <c r="E45" s="1219"/>
      <c r="F45" s="511">
        <v>472</v>
      </c>
      <c r="G45" s="140" t="s">
        <v>74</v>
      </c>
      <c r="H45" s="50"/>
      <c r="I45" s="137">
        <v>48</v>
      </c>
    </row>
    <row r="46" spans="1:9" ht="14.25" customHeight="1" thickBot="1">
      <c r="A46" s="1315"/>
      <c r="B46" s="476" t="s">
        <v>1061</v>
      </c>
      <c r="C46" s="359"/>
      <c r="D46" s="1429"/>
      <c r="E46" s="1429"/>
      <c r="F46" s="1429"/>
      <c r="G46" s="1277" t="s">
        <v>1296</v>
      </c>
      <c r="H46" s="1290"/>
      <c r="I46" s="371" t="s">
        <v>96</v>
      </c>
    </row>
    <row r="47" spans="1:9" ht="13.5" customHeight="1">
      <c r="B47" s="1022" t="s">
        <v>2042</v>
      </c>
    </row>
    <row r="48" spans="1:9" ht="18" customHeight="1"/>
    <row r="49" ht="12.75" customHeight="1"/>
    <row r="50" ht="12.75" customHeight="1"/>
    <row r="51" ht="12.75" customHeight="1"/>
    <row r="52" ht="12.75" customHeight="1"/>
    <row r="53" ht="12.75" customHeight="1"/>
    <row r="54" ht="12.75" customHeight="1"/>
    <row r="55" ht="12.75" customHeight="1"/>
    <row r="56" ht="12.75" customHeight="1"/>
  </sheetData>
  <mergeCells count="50">
    <mergeCell ref="G22:H22"/>
    <mergeCell ref="D22:F22"/>
    <mergeCell ref="D9:E9"/>
    <mergeCell ref="D33:E33"/>
    <mergeCell ref="A1:A10"/>
    <mergeCell ref="C17:C20"/>
    <mergeCell ref="C29:C32"/>
    <mergeCell ref="B2:B9"/>
    <mergeCell ref="B13:B20"/>
    <mergeCell ref="B25:B32"/>
    <mergeCell ref="C2:C9"/>
    <mergeCell ref="A12:A22"/>
    <mergeCell ref="A24:A34"/>
    <mergeCell ref="D21:E21"/>
    <mergeCell ref="D29:F29"/>
    <mergeCell ref="G29:I29"/>
    <mergeCell ref="G46:H46"/>
    <mergeCell ref="D45:E45"/>
    <mergeCell ref="G41:I41"/>
    <mergeCell ref="E42:F42"/>
    <mergeCell ref="G42:H42"/>
    <mergeCell ref="E43:F43"/>
    <mergeCell ref="G43:H43"/>
    <mergeCell ref="D46:F46"/>
    <mergeCell ref="D41:F41"/>
    <mergeCell ref="G30:H30"/>
    <mergeCell ref="C41:C44"/>
    <mergeCell ref="E30:F30"/>
    <mergeCell ref="E31:F31"/>
    <mergeCell ref="G31:H31"/>
    <mergeCell ref="G32:H32"/>
    <mergeCell ref="G34:H34"/>
    <mergeCell ref="D37:I37"/>
    <mergeCell ref="G44:H44"/>
    <mergeCell ref="D2:I2"/>
    <mergeCell ref="A36:A46"/>
    <mergeCell ref="B37:B44"/>
    <mergeCell ref="D5:F5"/>
    <mergeCell ref="G5:I5"/>
    <mergeCell ref="E6:F6"/>
    <mergeCell ref="E7:F7"/>
    <mergeCell ref="D13:I13"/>
    <mergeCell ref="D17:F17"/>
    <mergeCell ref="G17:I17"/>
    <mergeCell ref="E18:F18"/>
    <mergeCell ref="G18:H18"/>
    <mergeCell ref="G19:H19"/>
    <mergeCell ref="G20:H20"/>
    <mergeCell ref="E19:F19"/>
    <mergeCell ref="D25:I25"/>
  </mergeCells>
  <hyperlinks>
    <hyperlink ref="B10" r:id="rId1" xr:uid="{00000000-0004-0000-1300-000000000000}"/>
    <hyperlink ref="B22" r:id="rId2" xr:uid="{00000000-0004-0000-1300-000001000000}"/>
    <hyperlink ref="B34" r:id="rId3" xr:uid="{00000000-0004-0000-1300-000002000000}"/>
    <hyperlink ref="B46" r:id="rId4" xr:uid="{00000000-0004-0000-1300-000003000000}"/>
  </hyperlinks>
  <pageMargins left="0.39370078740157483" right="7.874015748031496E-2" top="0.74803149606299213" bottom="0.74803149606299213" header="0" footer="0"/>
  <pageSetup paperSize="9" scale="80" orientation="portrait" r:id="rId5"/>
  <headerFooter>
    <oddHeader>&amp;C&amp;11Studio Plus</oddHeader>
    <oddFooter>&amp;C&amp;11&amp;A</oddFooter>
  </headerFooter>
  <drawing r:id="rId6"/>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List22">
    <pageSetUpPr fitToPage="1"/>
  </sheetPr>
  <dimension ref="A1:I56"/>
  <sheetViews>
    <sheetView zoomScale="90" zoomScaleNormal="90" zoomScaleSheetLayoutView="90" workbookViewId="0">
      <selection activeCell="D47" sqref="D47"/>
    </sheetView>
  </sheetViews>
  <sheetFormatPr baseColWidth="10" defaultColWidth="14.3984375" defaultRowHeight="15" customHeight="1"/>
  <cols>
    <col min="1" max="1" width="2.3984375" style="33" customWidth="1"/>
    <col min="2" max="2" width="19.19921875" customWidth="1"/>
    <col min="3" max="3" width="50.796875" customWidth="1"/>
    <col min="4" max="9" width="9.796875" customWidth="1"/>
    <col min="10" max="10" width="10.796875" bestFit="1" customWidth="1"/>
    <col min="11" max="26" width="8.796875" customWidth="1"/>
  </cols>
  <sheetData>
    <row r="1" spans="1:9" ht="18" customHeight="1">
      <c r="A1" s="1232" t="s">
        <v>1439</v>
      </c>
      <c r="B1" s="849">
        <v>2171</v>
      </c>
      <c r="C1" s="850" t="s">
        <v>256</v>
      </c>
      <c r="D1" s="287">
        <v>0</v>
      </c>
      <c r="E1" s="287" t="s">
        <v>1111</v>
      </c>
      <c r="F1" s="287" t="s">
        <v>1112</v>
      </c>
      <c r="G1" s="287" t="s">
        <v>481</v>
      </c>
      <c r="H1" s="299" t="s">
        <v>113</v>
      </c>
      <c r="I1" s="295"/>
    </row>
    <row r="2" spans="1:9" ht="14.25" customHeight="1">
      <c r="A2" s="1359"/>
      <c r="B2" s="1428"/>
      <c r="C2" s="393" t="s">
        <v>104</v>
      </c>
      <c r="D2" s="1323" t="s">
        <v>254</v>
      </c>
      <c r="E2" s="1280"/>
      <c r="F2" s="1280"/>
      <c r="G2" s="1280"/>
      <c r="H2" s="1280"/>
      <c r="I2" s="1316"/>
    </row>
    <row r="3" spans="1:9" ht="18" customHeight="1">
      <c r="A3" s="1359"/>
      <c r="B3" s="1428"/>
      <c r="C3" s="394" t="s">
        <v>251</v>
      </c>
      <c r="D3" s="37">
        <f>'obsah 2'!C170</f>
        <v>2277</v>
      </c>
      <c r="E3" s="37">
        <f>'obsah 2'!D170</f>
        <v>2375</v>
      </c>
      <c r="F3" s="37">
        <f>'obsah 2'!E170</f>
        <v>2512</v>
      </c>
      <c r="G3" s="37">
        <f>'obsah 2'!F170</f>
        <v>2609</v>
      </c>
      <c r="H3" s="1082" t="s">
        <v>221</v>
      </c>
      <c r="I3" s="232"/>
    </row>
    <row r="4" spans="1:9" ht="18" customHeight="1">
      <c r="A4" s="1359"/>
      <c r="B4" s="1428"/>
      <c r="C4" s="394" t="s">
        <v>106</v>
      </c>
      <c r="D4" s="37">
        <f>'obsah 2'!C171</f>
        <v>2547</v>
      </c>
      <c r="E4" s="37">
        <f>'obsah 2'!D171</f>
        <v>2645</v>
      </c>
      <c r="F4" s="37">
        <f>'obsah 2'!E171</f>
        <v>2782</v>
      </c>
      <c r="G4" s="37">
        <f>'obsah 2'!F171</f>
        <v>2879</v>
      </c>
      <c r="H4" s="1082" t="s">
        <v>221</v>
      </c>
      <c r="I4" s="272"/>
    </row>
    <row r="5" spans="1:9" ht="14.25" customHeight="1">
      <c r="A5" s="1359"/>
      <c r="B5" s="1428"/>
      <c r="C5" s="393"/>
      <c r="D5" s="113"/>
      <c r="E5" s="130"/>
      <c r="F5" s="130"/>
      <c r="G5" s="156"/>
      <c r="H5" s="156">
        <v>3851</v>
      </c>
      <c r="I5" s="271"/>
    </row>
    <row r="6" spans="1:9" ht="14.25" customHeight="1">
      <c r="A6" s="1359"/>
      <c r="B6" s="1428"/>
      <c r="C6" s="1279" t="s">
        <v>1643</v>
      </c>
      <c r="D6" s="1251" t="s">
        <v>1289</v>
      </c>
      <c r="E6" s="1256"/>
      <c r="F6" s="1256"/>
      <c r="G6" s="1251" t="s">
        <v>67</v>
      </c>
      <c r="H6" s="1256"/>
      <c r="I6" s="1257"/>
    </row>
    <row r="7" spans="1:9" ht="14.25" customHeight="1">
      <c r="A7" s="1359"/>
      <c r="B7" s="1428"/>
      <c r="C7" s="1289"/>
      <c r="D7" s="42" t="s">
        <v>68</v>
      </c>
      <c r="E7" s="1248" t="s">
        <v>260</v>
      </c>
      <c r="F7" s="1259"/>
      <c r="G7" s="1253" t="s">
        <v>69</v>
      </c>
      <c r="H7" s="1259"/>
      <c r="I7" s="114">
        <v>83.5</v>
      </c>
    </row>
    <row r="8" spans="1:9" ht="14.25" customHeight="1">
      <c r="A8" s="1359"/>
      <c r="B8" s="1428"/>
      <c r="C8" s="1289"/>
      <c r="D8" s="42" t="s">
        <v>70</v>
      </c>
      <c r="E8" s="1248" t="s">
        <v>985</v>
      </c>
      <c r="F8" s="1259"/>
      <c r="G8" s="1253" t="s">
        <v>71</v>
      </c>
      <c r="H8" s="1259"/>
      <c r="I8" s="114">
        <v>55</v>
      </c>
    </row>
    <row r="9" spans="1:9" ht="14.25" customHeight="1">
      <c r="A9" s="1359"/>
      <c r="B9" s="1428"/>
      <c r="C9" s="1289"/>
      <c r="D9" s="42"/>
      <c r="E9" s="1248"/>
      <c r="F9" s="1259"/>
      <c r="G9" s="1246" t="s">
        <v>107</v>
      </c>
      <c r="H9" s="1350"/>
      <c r="I9" s="114">
        <v>55</v>
      </c>
    </row>
    <row r="10" spans="1:9" ht="14.25" customHeight="1">
      <c r="A10" s="1359"/>
      <c r="B10" s="829"/>
      <c r="C10" s="364"/>
      <c r="D10" s="1385"/>
      <c r="E10" s="1215"/>
      <c r="F10" s="509"/>
      <c r="G10" s="493" t="s">
        <v>74</v>
      </c>
      <c r="H10" s="508"/>
      <c r="I10" s="316">
        <v>48</v>
      </c>
    </row>
    <row r="11" spans="1:9" ht="14.25" customHeight="1" thickBot="1">
      <c r="A11" s="1360"/>
      <c r="B11" s="428" t="s">
        <v>1061</v>
      </c>
      <c r="C11" s="359"/>
      <c r="D11" s="221"/>
      <c r="E11" s="221"/>
      <c r="F11" s="221"/>
      <c r="G11" s="1432" t="s">
        <v>1296</v>
      </c>
      <c r="H11" s="1413"/>
      <c r="I11" s="371" t="s">
        <v>1053</v>
      </c>
    </row>
    <row r="12" spans="1:9" ht="10.25" customHeight="1" thickBot="1">
      <c r="A12" s="32"/>
      <c r="B12" s="5"/>
      <c r="C12" s="5"/>
      <c r="D12" s="28"/>
      <c r="E12" s="28"/>
      <c r="F12" s="28"/>
      <c r="G12" s="28"/>
      <c r="H12" s="28"/>
      <c r="I12" s="28"/>
    </row>
    <row r="13" spans="1:9" ht="18" customHeight="1">
      <c r="A13" s="1232" t="s">
        <v>1439</v>
      </c>
      <c r="B13" s="849">
        <v>2171</v>
      </c>
      <c r="C13" s="850" t="s">
        <v>261</v>
      </c>
      <c r="D13" s="287">
        <v>0</v>
      </c>
      <c r="E13" s="287" t="s">
        <v>1111</v>
      </c>
      <c r="F13" s="287" t="s">
        <v>1112</v>
      </c>
      <c r="G13" s="287" t="s">
        <v>481</v>
      </c>
      <c r="H13" s="299" t="s">
        <v>113</v>
      </c>
      <c r="I13" s="295"/>
    </row>
    <row r="14" spans="1:9" ht="14.25" customHeight="1">
      <c r="A14" s="1359"/>
      <c r="B14" s="498"/>
      <c r="C14" s="219"/>
      <c r="D14" s="1323" t="s">
        <v>254</v>
      </c>
      <c r="E14" s="1280"/>
      <c r="F14" s="1280"/>
      <c r="G14" s="1280"/>
      <c r="H14" s="1280"/>
      <c r="I14" s="1316"/>
    </row>
    <row r="15" spans="1:9" ht="18" customHeight="1">
      <c r="A15" s="1359"/>
      <c r="B15" s="1229"/>
      <c r="C15" s="394" t="s">
        <v>251</v>
      </c>
      <c r="D15" s="37">
        <f>'obsah 2'!C172</f>
        <v>2043</v>
      </c>
      <c r="E15" s="37">
        <f>'obsah 2'!D172</f>
        <v>2141</v>
      </c>
      <c r="F15" s="37">
        <f>'obsah 2'!E172</f>
        <v>2278</v>
      </c>
      <c r="G15" s="37">
        <f>'obsah 2'!F172</f>
        <v>2376</v>
      </c>
      <c r="H15" s="1082" t="s">
        <v>221</v>
      </c>
      <c r="I15" s="272"/>
    </row>
    <row r="16" spans="1:9" ht="18" customHeight="1">
      <c r="A16" s="1359"/>
      <c r="B16" s="1229"/>
      <c r="C16" s="394" t="s">
        <v>106</v>
      </c>
      <c r="D16" s="37">
        <f>'obsah 2'!C173</f>
        <v>2313</v>
      </c>
      <c r="E16" s="37">
        <f>'obsah 2'!D173</f>
        <v>2411</v>
      </c>
      <c r="F16" s="37">
        <f>'obsah 2'!E173</f>
        <v>2548</v>
      </c>
      <c r="G16" s="37">
        <f>'obsah 2'!F173</f>
        <v>2646</v>
      </c>
      <c r="H16" s="1082" t="s">
        <v>221</v>
      </c>
      <c r="I16" s="272"/>
    </row>
    <row r="17" spans="1:9" ht="14.25" customHeight="1">
      <c r="A17" s="1359"/>
      <c r="B17" s="1229"/>
      <c r="C17" s="393"/>
      <c r="D17" s="113"/>
      <c r="E17" s="130"/>
      <c r="F17" s="130"/>
      <c r="G17" s="156"/>
      <c r="H17" s="156">
        <v>3511</v>
      </c>
      <c r="I17" s="271"/>
    </row>
    <row r="18" spans="1:9" ht="14.25" customHeight="1">
      <c r="A18" s="1359"/>
      <c r="B18" s="1229"/>
      <c r="C18" s="1231" t="s">
        <v>1644</v>
      </c>
      <c r="D18" s="1251" t="s">
        <v>1289</v>
      </c>
      <c r="E18" s="1256"/>
      <c r="F18" s="1256"/>
      <c r="G18" s="1251" t="s">
        <v>67</v>
      </c>
      <c r="H18" s="1256"/>
      <c r="I18" s="1257"/>
    </row>
    <row r="19" spans="1:9" ht="14.25" customHeight="1">
      <c r="A19" s="1359"/>
      <c r="B19" s="1229"/>
      <c r="C19" s="1431"/>
      <c r="D19" s="42" t="s">
        <v>68</v>
      </c>
      <c r="E19" s="1248" t="s">
        <v>262</v>
      </c>
      <c r="F19" s="1259"/>
      <c r="G19" s="1253" t="s">
        <v>69</v>
      </c>
      <c r="H19" s="1259"/>
      <c r="I19" s="114">
        <v>83.5</v>
      </c>
    </row>
    <row r="20" spans="1:9" ht="14.25" customHeight="1">
      <c r="A20" s="1359"/>
      <c r="B20" s="1229"/>
      <c r="C20" s="1431"/>
      <c r="D20" s="99" t="s">
        <v>70</v>
      </c>
      <c r="E20" s="1244" t="s">
        <v>986</v>
      </c>
      <c r="F20" s="1350"/>
      <c r="G20" s="1253" t="s">
        <v>71</v>
      </c>
      <c r="H20" s="1259"/>
      <c r="I20" s="114">
        <v>55</v>
      </c>
    </row>
    <row r="21" spans="1:9" ht="14.25" customHeight="1">
      <c r="A21" s="1359"/>
      <c r="B21" s="1229"/>
      <c r="C21" s="1431"/>
      <c r="D21" s="276"/>
      <c r="E21" s="1213"/>
      <c r="F21" s="1219"/>
      <c r="G21" s="1356" t="s">
        <v>107</v>
      </c>
      <c r="H21" s="1350"/>
      <c r="I21" s="114">
        <v>55</v>
      </c>
    </row>
    <row r="22" spans="1:9" ht="14.25" customHeight="1">
      <c r="A22" s="1359"/>
      <c r="B22" s="829"/>
      <c r="C22" s="1431"/>
      <c r="D22" s="1385"/>
      <c r="E22" s="1215"/>
      <c r="F22" s="150"/>
      <c r="G22" s="493" t="s">
        <v>74</v>
      </c>
      <c r="H22" s="508"/>
      <c r="I22" s="316">
        <v>48</v>
      </c>
    </row>
    <row r="23" spans="1:9" ht="14.25" customHeight="1" thickBot="1">
      <c r="A23" s="1360"/>
      <c r="B23" s="428" t="s">
        <v>1061</v>
      </c>
      <c r="C23" s="359"/>
      <c r="D23" s="221"/>
      <c r="E23" s="221"/>
      <c r="F23" s="221"/>
      <c r="G23" s="1432" t="s">
        <v>1296</v>
      </c>
      <c r="H23" s="1413"/>
      <c r="I23" s="371" t="s">
        <v>1053</v>
      </c>
    </row>
    <row r="24" spans="1:9" ht="10.25" customHeight="1" thickBot="1">
      <c r="A24" s="32"/>
      <c r="B24" s="5"/>
      <c r="C24" s="5"/>
      <c r="D24" s="28"/>
      <c r="E24" s="28"/>
      <c r="F24" s="28"/>
      <c r="G24" s="28"/>
      <c r="H24" s="28"/>
      <c r="I24" s="28"/>
    </row>
    <row r="25" spans="1:9" ht="18" customHeight="1">
      <c r="A25" s="1232" t="s">
        <v>1439</v>
      </c>
      <c r="B25" s="849">
        <v>2170</v>
      </c>
      <c r="C25" s="850" t="s">
        <v>261</v>
      </c>
      <c r="D25" s="287">
        <v>0</v>
      </c>
      <c r="E25" s="287" t="s">
        <v>1111</v>
      </c>
      <c r="F25" s="287" t="s">
        <v>1112</v>
      </c>
      <c r="G25" s="287" t="s">
        <v>481</v>
      </c>
      <c r="H25" s="299" t="s">
        <v>113</v>
      </c>
      <c r="I25" s="295"/>
    </row>
    <row r="26" spans="1:9" ht="14.25" customHeight="1">
      <c r="A26" s="1359"/>
      <c r="B26" s="1428"/>
      <c r="C26" s="393" t="s">
        <v>104</v>
      </c>
      <c r="D26" s="1323" t="s">
        <v>65</v>
      </c>
      <c r="E26" s="1280"/>
      <c r="F26" s="1280"/>
      <c r="G26" s="1280"/>
      <c r="H26" s="1280"/>
      <c r="I26" s="1316"/>
    </row>
    <row r="27" spans="1:9" ht="18" customHeight="1">
      <c r="A27" s="1359"/>
      <c r="B27" s="1428"/>
      <c r="C27" s="394" t="s">
        <v>251</v>
      </c>
      <c r="D27" s="37">
        <f>'obsah 2'!C174</f>
        <v>2469</v>
      </c>
      <c r="E27" s="37">
        <f>'obsah 2'!D174</f>
        <v>2567</v>
      </c>
      <c r="F27" s="37">
        <f>'obsah 2'!E174</f>
        <v>2704</v>
      </c>
      <c r="G27" s="37">
        <f>'obsah 2'!F174</f>
        <v>2801</v>
      </c>
      <c r="H27" s="1082" t="s">
        <v>221</v>
      </c>
      <c r="I27" s="232"/>
    </row>
    <row r="28" spans="1:9" ht="18" customHeight="1">
      <c r="A28" s="1359"/>
      <c r="B28" s="1428"/>
      <c r="C28" s="394" t="s">
        <v>106</v>
      </c>
      <c r="D28" s="37">
        <f>'obsah 2'!C175</f>
        <v>2739</v>
      </c>
      <c r="E28" s="37">
        <f>'obsah 2'!D175</f>
        <v>2837</v>
      </c>
      <c r="F28" s="37">
        <f>'obsah 2'!E175</f>
        <v>2974</v>
      </c>
      <c r="G28" s="37">
        <f>'obsah 2'!F175</f>
        <v>3071</v>
      </c>
      <c r="H28" s="1082" t="s">
        <v>221</v>
      </c>
      <c r="I28" s="272"/>
    </row>
    <row r="29" spans="1:9" ht="14.25" customHeight="1">
      <c r="A29" s="1359"/>
      <c r="B29" s="1428"/>
      <c r="C29" s="393"/>
      <c r="D29" s="113"/>
      <c r="E29" s="130"/>
      <c r="F29" s="130"/>
      <c r="G29" s="156"/>
      <c r="H29" s="268">
        <v>3949</v>
      </c>
      <c r="I29" s="230"/>
    </row>
    <row r="30" spans="1:9" ht="14.25" customHeight="1">
      <c r="A30" s="1359"/>
      <c r="B30" s="1428"/>
      <c r="C30" s="1279" t="s">
        <v>1645</v>
      </c>
      <c r="D30" s="1251" t="s">
        <v>1289</v>
      </c>
      <c r="E30" s="1256"/>
      <c r="F30" s="1256"/>
      <c r="G30" s="1251" t="s">
        <v>67</v>
      </c>
      <c r="H30" s="1256"/>
      <c r="I30" s="1257"/>
    </row>
    <row r="31" spans="1:9" ht="14.25" customHeight="1">
      <c r="A31" s="1359"/>
      <c r="B31" s="1428"/>
      <c r="C31" s="1289"/>
      <c r="D31" s="42" t="s">
        <v>68</v>
      </c>
      <c r="E31" s="1248" t="s">
        <v>263</v>
      </c>
      <c r="F31" s="1259"/>
      <c r="G31" s="1253" t="s">
        <v>69</v>
      </c>
      <c r="H31" s="1259"/>
      <c r="I31" s="114">
        <v>83.5</v>
      </c>
    </row>
    <row r="32" spans="1:9" ht="14.25" customHeight="1">
      <c r="A32" s="1359"/>
      <c r="B32" s="1428"/>
      <c r="C32" s="1289"/>
      <c r="D32" s="42" t="s">
        <v>70</v>
      </c>
      <c r="E32" s="1248" t="s">
        <v>985</v>
      </c>
      <c r="F32" s="1259"/>
      <c r="G32" s="1253" t="s">
        <v>71</v>
      </c>
      <c r="H32" s="1259"/>
      <c r="I32" s="114">
        <v>55</v>
      </c>
    </row>
    <row r="33" spans="1:9" ht="14.25" customHeight="1">
      <c r="A33" s="1359"/>
      <c r="B33" s="1428"/>
      <c r="C33" s="1289"/>
      <c r="D33" s="1371"/>
      <c r="E33" s="1371"/>
      <c r="F33" s="1371"/>
      <c r="G33" s="1253" t="s">
        <v>107</v>
      </c>
      <c r="H33" s="1259"/>
      <c r="I33" s="114">
        <v>55</v>
      </c>
    </row>
    <row r="34" spans="1:9" ht="14.25" customHeight="1">
      <c r="A34" s="1359"/>
      <c r="B34" s="829"/>
      <c r="C34" s="286" t="s">
        <v>264</v>
      </c>
      <c r="D34" s="1407">
        <f>'obsah 1'!J160</f>
        <v>472</v>
      </c>
      <c r="E34" s="1259"/>
      <c r="F34" s="54">
        <v>429</v>
      </c>
      <c r="G34" s="42" t="s">
        <v>74</v>
      </c>
      <c r="H34" s="128"/>
      <c r="I34" s="114">
        <v>48</v>
      </c>
    </row>
    <row r="35" spans="1:9" ht="14.25" customHeight="1" thickBot="1">
      <c r="A35" s="1360"/>
      <c r="B35" s="428" t="s">
        <v>1061</v>
      </c>
      <c r="C35" s="359"/>
      <c r="D35" s="221"/>
      <c r="E35" s="221"/>
      <c r="F35" s="221"/>
      <c r="G35" s="1277" t="s">
        <v>1296</v>
      </c>
      <c r="H35" s="1290"/>
      <c r="I35" s="371" t="s">
        <v>1053</v>
      </c>
    </row>
    <row r="36" spans="1:9" ht="10.25" customHeight="1" thickBot="1">
      <c r="A36" s="32"/>
      <c r="B36" s="5"/>
      <c r="C36" s="5"/>
      <c r="D36" s="28"/>
      <c r="E36" s="28"/>
      <c r="F36" s="28"/>
      <c r="G36" s="28"/>
      <c r="H36" s="28"/>
      <c r="I36" s="28"/>
    </row>
    <row r="37" spans="1:9" ht="18" customHeight="1">
      <c r="A37" s="1232" t="s">
        <v>1439</v>
      </c>
      <c r="B37" s="849">
        <v>2170</v>
      </c>
      <c r="C37" s="850" t="s">
        <v>10</v>
      </c>
      <c r="D37" s="287">
        <v>0</v>
      </c>
      <c r="E37" s="287" t="s">
        <v>1111</v>
      </c>
      <c r="F37" s="287" t="s">
        <v>1112</v>
      </c>
      <c r="G37" s="287" t="s">
        <v>481</v>
      </c>
      <c r="H37" s="299" t="s">
        <v>113</v>
      </c>
      <c r="I37" s="295"/>
    </row>
    <row r="38" spans="1:9" ht="14.25" customHeight="1">
      <c r="A38" s="1359"/>
      <c r="B38" s="1428"/>
      <c r="C38" s="393" t="s">
        <v>104</v>
      </c>
      <c r="D38" s="1323" t="s">
        <v>65</v>
      </c>
      <c r="E38" s="1280"/>
      <c r="F38" s="1280"/>
      <c r="G38" s="1280"/>
      <c r="H38" s="1280"/>
      <c r="I38" s="1316"/>
    </row>
    <row r="39" spans="1:9" ht="18" customHeight="1">
      <c r="A39" s="1359"/>
      <c r="B39" s="1428"/>
      <c r="C39" s="394" t="s">
        <v>251</v>
      </c>
      <c r="D39" s="37">
        <f>'obsah 2'!C176</f>
        <v>2484</v>
      </c>
      <c r="E39" s="37">
        <f>'obsah 2'!D176</f>
        <v>2581</v>
      </c>
      <c r="F39" s="37">
        <f>'obsah 2'!E176</f>
        <v>2718</v>
      </c>
      <c r="G39" s="37">
        <f>'obsah 2'!F176</f>
        <v>2816</v>
      </c>
      <c r="H39" s="1082" t="s">
        <v>221</v>
      </c>
      <c r="I39" s="272"/>
    </row>
    <row r="40" spans="1:9" ht="18" customHeight="1">
      <c r="A40" s="1359"/>
      <c r="B40" s="1428"/>
      <c r="C40" s="394" t="s">
        <v>106</v>
      </c>
      <c r="D40" s="37">
        <f>'obsah 2'!C177</f>
        <v>2754</v>
      </c>
      <c r="E40" s="37">
        <f>'obsah 2'!D177</f>
        <v>2851</v>
      </c>
      <c r="F40" s="37">
        <f>'obsah 2'!E177</f>
        <v>2988</v>
      </c>
      <c r="G40" s="37">
        <f>'obsah 2'!F177</f>
        <v>3086</v>
      </c>
      <c r="H40" s="1082" t="s">
        <v>221</v>
      </c>
      <c r="I40" s="232"/>
    </row>
    <row r="41" spans="1:9" ht="14.25" customHeight="1">
      <c r="A41" s="1359"/>
      <c r="B41" s="1428"/>
      <c r="C41" s="393"/>
      <c r="D41" s="113"/>
      <c r="E41" s="130"/>
      <c r="F41" s="130"/>
      <c r="G41" s="156"/>
      <c r="H41" s="156">
        <v>3808</v>
      </c>
      <c r="I41" s="271"/>
    </row>
    <row r="42" spans="1:9" ht="14.25" customHeight="1">
      <c r="A42" s="1359"/>
      <c r="B42" s="1428"/>
      <c r="C42" s="1231" t="s">
        <v>1646</v>
      </c>
      <c r="D42" s="1251" t="s">
        <v>1289</v>
      </c>
      <c r="E42" s="1256"/>
      <c r="F42" s="1256"/>
      <c r="G42" s="1251" t="s">
        <v>67</v>
      </c>
      <c r="H42" s="1256"/>
      <c r="I42" s="1257"/>
    </row>
    <row r="43" spans="1:9" ht="14.25" customHeight="1">
      <c r="A43" s="1359"/>
      <c r="B43" s="1428"/>
      <c r="C43" s="1431"/>
      <c r="D43" s="42" t="s">
        <v>68</v>
      </c>
      <c r="E43" s="1248" t="s">
        <v>265</v>
      </c>
      <c r="F43" s="1259"/>
      <c r="G43" s="1253" t="s">
        <v>69</v>
      </c>
      <c r="H43" s="1259"/>
      <c r="I43" s="114">
        <v>83.5</v>
      </c>
    </row>
    <row r="44" spans="1:9" ht="14.25" customHeight="1">
      <c r="A44" s="1359"/>
      <c r="B44" s="1428"/>
      <c r="C44" s="1431"/>
      <c r="D44" s="42" t="s">
        <v>70</v>
      </c>
      <c r="E44" s="1248" t="s">
        <v>985</v>
      </c>
      <c r="F44" s="1259"/>
      <c r="G44" s="1253" t="s">
        <v>71</v>
      </c>
      <c r="H44" s="1259"/>
      <c r="I44" s="114">
        <v>55</v>
      </c>
    </row>
    <row r="45" spans="1:9" ht="14.25" customHeight="1">
      <c r="A45" s="1359"/>
      <c r="B45" s="1428"/>
      <c r="C45" s="1431"/>
      <c r="D45" s="1371"/>
      <c r="E45" s="1371"/>
      <c r="F45" s="1371"/>
      <c r="G45" s="1253" t="s">
        <v>107</v>
      </c>
      <c r="H45" s="1259"/>
      <c r="I45" s="114">
        <v>55</v>
      </c>
    </row>
    <row r="46" spans="1:9" ht="14.25" customHeight="1">
      <c r="A46" s="1359"/>
      <c r="B46" s="829"/>
      <c r="C46" s="286" t="s">
        <v>266</v>
      </c>
      <c r="D46" s="1407">
        <f>'obsah 1'!J160</f>
        <v>472</v>
      </c>
      <c r="E46" s="1259"/>
      <c r="F46" s="54">
        <v>429</v>
      </c>
      <c r="G46" s="99" t="s">
        <v>74</v>
      </c>
      <c r="H46" s="50"/>
      <c r="I46" s="137">
        <v>48</v>
      </c>
    </row>
    <row r="47" spans="1:9" ht="14.25" customHeight="1" thickBot="1">
      <c r="A47" s="1360"/>
      <c r="B47" s="476" t="s">
        <v>1061</v>
      </c>
      <c r="C47" s="359"/>
      <c r="D47" s="221"/>
      <c r="E47" s="221"/>
      <c r="F47" s="221"/>
      <c r="G47" s="1277" t="s">
        <v>1296</v>
      </c>
      <c r="H47" s="1290"/>
      <c r="I47" s="371" t="s">
        <v>96</v>
      </c>
    </row>
    <row r="48" spans="1:9" ht="13.5" customHeight="1">
      <c r="A48" s="32"/>
      <c r="B48" s="1022" t="s">
        <v>2042</v>
      </c>
      <c r="C48" s="5"/>
      <c r="D48" s="5"/>
      <c r="E48" s="5"/>
      <c r="F48" s="5"/>
      <c r="G48" s="5"/>
      <c r="H48" s="5"/>
      <c r="I48" s="5"/>
    </row>
    <row r="49" spans="1:9" ht="12.75" customHeight="1">
      <c r="A49" s="32"/>
      <c r="B49" s="5"/>
      <c r="C49" s="5"/>
      <c r="D49" s="5"/>
      <c r="E49" s="5"/>
      <c r="F49" s="5"/>
      <c r="G49" s="5"/>
      <c r="H49" s="5"/>
      <c r="I49" s="5"/>
    </row>
    <row r="50" spans="1:9" ht="12.75" customHeight="1">
      <c r="A50" s="32"/>
      <c r="B50" s="5"/>
      <c r="C50" s="5"/>
      <c r="D50" s="5"/>
      <c r="E50" s="5"/>
      <c r="F50" s="5"/>
      <c r="G50" s="5"/>
      <c r="H50" s="5"/>
      <c r="I50" s="5"/>
    </row>
    <row r="51" spans="1:9" ht="12.75" customHeight="1">
      <c r="A51" s="32"/>
      <c r="B51" s="5"/>
      <c r="C51" s="5"/>
      <c r="D51" s="5"/>
      <c r="E51" s="5"/>
      <c r="F51" s="5"/>
      <c r="G51" s="5"/>
      <c r="H51" s="5"/>
      <c r="I51" s="5"/>
    </row>
    <row r="52" spans="1:9" ht="12.75" customHeight="1">
      <c r="A52" s="32"/>
      <c r="B52" s="5"/>
      <c r="C52" s="5"/>
      <c r="D52" s="5"/>
      <c r="E52" s="5"/>
      <c r="F52" s="5"/>
      <c r="G52" s="5"/>
      <c r="H52" s="5"/>
      <c r="I52" s="5"/>
    </row>
    <row r="53" spans="1:9" ht="12.75" customHeight="1">
      <c r="A53" s="32"/>
      <c r="B53" s="5"/>
      <c r="C53" s="5"/>
      <c r="D53" s="5"/>
      <c r="E53" s="5"/>
      <c r="F53" s="5"/>
      <c r="G53" s="5"/>
      <c r="H53" s="5"/>
      <c r="I53" s="5"/>
    </row>
    <row r="54" spans="1:9" ht="12.75" customHeight="1">
      <c r="A54" s="32"/>
      <c r="B54" s="5"/>
      <c r="C54" s="5"/>
      <c r="D54" s="5"/>
      <c r="E54" s="5"/>
      <c r="F54" s="5"/>
      <c r="G54" s="5"/>
      <c r="H54" s="5"/>
      <c r="I54" s="5"/>
    </row>
    <row r="55" spans="1:9" ht="12.75" customHeight="1">
      <c r="A55" s="32"/>
      <c r="B55" s="5"/>
      <c r="C55" s="5"/>
      <c r="D55" s="5"/>
      <c r="E55" s="5"/>
      <c r="F55" s="5"/>
      <c r="G55" s="5"/>
      <c r="H55" s="5"/>
      <c r="I55" s="5"/>
    </row>
    <row r="56" spans="1:9" ht="12.75" customHeight="1">
      <c r="A56" s="32"/>
      <c r="B56" s="5"/>
      <c r="C56" s="5"/>
      <c r="D56" s="5"/>
      <c r="E56" s="5"/>
      <c r="F56" s="5"/>
      <c r="G56" s="5"/>
      <c r="H56" s="5"/>
      <c r="I56" s="5"/>
    </row>
  </sheetData>
  <mergeCells count="56">
    <mergeCell ref="D46:E46"/>
    <mergeCell ref="G47:H47"/>
    <mergeCell ref="E32:F32"/>
    <mergeCell ref="G32:H32"/>
    <mergeCell ref="G33:H33"/>
    <mergeCell ref="D34:E34"/>
    <mergeCell ref="G35:H35"/>
    <mergeCell ref="D38:I38"/>
    <mergeCell ref="G42:I42"/>
    <mergeCell ref="E43:F43"/>
    <mergeCell ref="G43:H43"/>
    <mergeCell ref="E44:F44"/>
    <mergeCell ref="G44:H44"/>
    <mergeCell ref="G45:H45"/>
    <mergeCell ref="D30:F30"/>
    <mergeCell ref="G30:I30"/>
    <mergeCell ref="E31:F31"/>
    <mergeCell ref="G31:H31"/>
    <mergeCell ref="D42:F42"/>
    <mergeCell ref="E20:F20"/>
    <mergeCell ref="D22:E22"/>
    <mergeCell ref="D26:I26"/>
    <mergeCell ref="G21:H21"/>
    <mergeCell ref="G23:H23"/>
    <mergeCell ref="G8:H8"/>
    <mergeCell ref="G9:H9"/>
    <mergeCell ref="B2:B9"/>
    <mergeCell ref="G19:H19"/>
    <mergeCell ref="G20:H20"/>
    <mergeCell ref="D10:E10"/>
    <mergeCell ref="G11:H11"/>
    <mergeCell ref="D2:I2"/>
    <mergeCell ref="D6:F6"/>
    <mergeCell ref="G6:I6"/>
    <mergeCell ref="G7:H7"/>
    <mergeCell ref="B15:B21"/>
    <mergeCell ref="D14:I14"/>
    <mergeCell ref="G18:I18"/>
    <mergeCell ref="D18:F18"/>
    <mergeCell ref="E19:F19"/>
    <mergeCell ref="A37:A47"/>
    <mergeCell ref="A25:A35"/>
    <mergeCell ref="A13:A23"/>
    <mergeCell ref="E21:F21"/>
    <mergeCell ref="E9:F9"/>
    <mergeCell ref="A1:A11"/>
    <mergeCell ref="C6:C9"/>
    <mergeCell ref="B26:B33"/>
    <mergeCell ref="B38:B45"/>
    <mergeCell ref="E7:F7"/>
    <mergeCell ref="E8:F8"/>
    <mergeCell ref="C30:C33"/>
    <mergeCell ref="C18:C22"/>
    <mergeCell ref="D33:F33"/>
    <mergeCell ref="D45:F45"/>
    <mergeCell ref="C42:C45"/>
  </mergeCells>
  <hyperlinks>
    <hyperlink ref="B11" r:id="rId1" xr:uid="{00000000-0004-0000-1400-000000000000}"/>
    <hyperlink ref="B23" r:id="rId2" xr:uid="{00000000-0004-0000-1400-000001000000}"/>
    <hyperlink ref="B35" r:id="rId3" xr:uid="{00000000-0004-0000-1400-000002000000}"/>
    <hyperlink ref="B47" r:id="rId4" xr:uid="{00000000-0004-0000-1400-000003000000}"/>
  </hyperlinks>
  <pageMargins left="0.39370078740157483" right="7.874015748031496E-2" top="0.74803149606299213" bottom="0.74803149606299213" header="0" footer="0"/>
  <pageSetup paperSize="9" scale="80" orientation="portrait" r:id="rId5"/>
  <headerFooter>
    <oddHeader>&amp;C&amp;11Studio Plus</oddHeader>
    <oddFooter>&amp;C&amp;11&amp;A</oddFooter>
  </headerFooter>
  <drawing r:id="rId6"/>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List23">
    <pageSetUpPr fitToPage="1"/>
  </sheetPr>
  <dimension ref="A1:M58"/>
  <sheetViews>
    <sheetView zoomScale="90" zoomScaleNormal="90" zoomScaleSheetLayoutView="90" workbookViewId="0">
      <selection activeCell="I54" sqref="I54"/>
    </sheetView>
  </sheetViews>
  <sheetFormatPr baseColWidth="10" defaultColWidth="14.3984375" defaultRowHeight="15" customHeight="1"/>
  <cols>
    <col min="1" max="1" width="2.3984375" style="33" customWidth="1"/>
    <col min="2" max="2" width="19.19921875" customWidth="1"/>
    <col min="3" max="3" width="50.796875" customWidth="1"/>
    <col min="4" max="9" width="9.796875" customWidth="1"/>
    <col min="10" max="10" width="10.796875" bestFit="1" customWidth="1"/>
    <col min="11" max="26" width="8.796875" customWidth="1"/>
  </cols>
  <sheetData>
    <row r="1" spans="1:9" ht="18" customHeight="1">
      <c r="A1" s="1232" t="s">
        <v>1</v>
      </c>
      <c r="B1" s="845">
        <v>2171</v>
      </c>
      <c r="C1" s="850" t="s">
        <v>10</v>
      </c>
      <c r="D1" s="287">
        <v>0</v>
      </c>
      <c r="E1" s="287" t="s">
        <v>1111</v>
      </c>
      <c r="F1" s="287" t="s">
        <v>1112</v>
      </c>
      <c r="G1" s="287" t="s">
        <v>481</v>
      </c>
      <c r="H1" s="299" t="s">
        <v>113</v>
      </c>
      <c r="I1" s="295"/>
    </row>
    <row r="2" spans="1:9" ht="14.25" customHeight="1">
      <c r="A2" s="1359"/>
      <c r="B2" s="1433"/>
      <c r="C2" s="219"/>
      <c r="D2" s="1323" t="s">
        <v>254</v>
      </c>
      <c r="E2" s="1280"/>
      <c r="F2" s="1280"/>
      <c r="G2" s="1280"/>
      <c r="H2" s="1280"/>
      <c r="I2" s="1316"/>
    </row>
    <row r="3" spans="1:9" ht="14.25" customHeight="1">
      <c r="A3" s="1359"/>
      <c r="B3" s="1433"/>
      <c r="C3" s="393" t="s">
        <v>104</v>
      </c>
      <c r="D3" s="113"/>
      <c r="E3" s="130"/>
      <c r="F3" s="130"/>
      <c r="G3" s="156"/>
      <c r="H3" s="273">
        <v>2597</v>
      </c>
      <c r="I3" s="173">
        <v>3157</v>
      </c>
    </row>
    <row r="4" spans="1:9" ht="18" customHeight="1">
      <c r="A4" s="1359"/>
      <c r="B4" s="1433"/>
      <c r="C4" s="394" t="s">
        <v>251</v>
      </c>
      <c r="D4" s="37">
        <f>'obsah 2'!C179</f>
        <v>2058</v>
      </c>
      <c r="E4" s="37">
        <f>'obsah 2'!D179</f>
        <v>2156</v>
      </c>
      <c r="F4" s="37">
        <f>'obsah 2'!E179</f>
        <v>2292</v>
      </c>
      <c r="G4" s="37">
        <f>'obsah 2'!F179</f>
        <v>2390</v>
      </c>
      <c r="H4" s="1082" t="s">
        <v>221</v>
      </c>
      <c r="I4" s="112"/>
    </row>
    <row r="5" spans="1:9" ht="18" customHeight="1">
      <c r="A5" s="1359"/>
      <c r="B5" s="1433"/>
      <c r="C5" s="394" t="s">
        <v>106</v>
      </c>
      <c r="D5" s="37">
        <f>'obsah 2'!C180</f>
        <v>2328</v>
      </c>
      <c r="E5" s="37">
        <f>'obsah 2'!D180</f>
        <v>2426</v>
      </c>
      <c r="F5" s="37">
        <f>'obsah 2'!E180</f>
        <v>2562</v>
      </c>
      <c r="G5" s="37">
        <f>'obsah 2'!F180</f>
        <v>2660</v>
      </c>
      <c r="H5" s="1082" t="s">
        <v>221</v>
      </c>
      <c r="I5" s="112"/>
    </row>
    <row r="6" spans="1:9" ht="14.25" customHeight="1">
      <c r="A6" s="1359"/>
      <c r="B6" s="1433"/>
      <c r="C6" s="393"/>
      <c r="D6" s="113"/>
      <c r="E6" s="130"/>
      <c r="F6" s="130"/>
      <c r="G6" s="156"/>
      <c r="H6" s="116"/>
      <c r="I6" s="173"/>
    </row>
    <row r="7" spans="1:9" ht="14.25" customHeight="1">
      <c r="A7" s="1359"/>
      <c r="B7" s="1433"/>
      <c r="C7" s="1231" t="s">
        <v>1647</v>
      </c>
      <c r="D7" s="1251" t="s">
        <v>1289</v>
      </c>
      <c r="E7" s="1256"/>
      <c r="F7" s="1256"/>
      <c r="G7" s="1251" t="s">
        <v>67</v>
      </c>
      <c r="H7" s="1256"/>
      <c r="I7" s="1257"/>
    </row>
    <row r="8" spans="1:9" ht="14.25" customHeight="1">
      <c r="A8" s="1359"/>
      <c r="B8" s="1433"/>
      <c r="C8" s="1231"/>
      <c r="D8" s="42" t="s">
        <v>68</v>
      </c>
      <c r="E8" s="1248" t="s">
        <v>267</v>
      </c>
      <c r="F8" s="1259"/>
      <c r="G8" s="1253" t="s">
        <v>69</v>
      </c>
      <c r="H8" s="1259"/>
      <c r="I8" s="114">
        <v>83.5</v>
      </c>
    </row>
    <row r="9" spans="1:9" ht="14.25" customHeight="1">
      <c r="A9" s="1359"/>
      <c r="B9" s="1433"/>
      <c r="C9" s="1231"/>
      <c r="D9" s="42" t="s">
        <v>70</v>
      </c>
      <c r="E9" s="1248" t="s">
        <v>986</v>
      </c>
      <c r="F9" s="1259"/>
      <c r="G9" s="1253" t="s">
        <v>71</v>
      </c>
      <c r="H9" s="1259"/>
      <c r="I9" s="114">
        <v>55</v>
      </c>
    </row>
    <row r="10" spans="1:9" ht="14.25" customHeight="1">
      <c r="A10" s="1359"/>
      <c r="B10" s="1433"/>
      <c r="C10" s="1231"/>
      <c r="D10" s="42"/>
      <c r="E10" s="1248"/>
      <c r="F10" s="1259"/>
      <c r="G10" s="1246" t="s">
        <v>107</v>
      </c>
      <c r="H10" s="1350"/>
      <c r="I10" s="114">
        <v>55</v>
      </c>
    </row>
    <row r="11" spans="1:9" ht="14.25" customHeight="1">
      <c r="A11" s="1359"/>
      <c r="B11" s="829"/>
      <c r="C11" s="116"/>
      <c r="D11" s="1385"/>
      <c r="E11" s="1215"/>
      <c r="F11" s="150"/>
      <c r="G11" s="276" t="s">
        <v>74</v>
      </c>
      <c r="H11" s="307"/>
      <c r="I11" s="487">
        <v>48</v>
      </c>
    </row>
    <row r="12" spans="1:9" ht="14.25" customHeight="1" thickBot="1">
      <c r="A12" s="1360"/>
      <c r="B12" s="428" t="s">
        <v>1061</v>
      </c>
      <c r="C12" s="359"/>
      <c r="D12" s="221"/>
      <c r="E12" s="221"/>
      <c r="F12" s="221"/>
      <c r="G12" s="1277" t="s">
        <v>1296</v>
      </c>
      <c r="H12" s="1290"/>
      <c r="I12" s="371" t="s">
        <v>96</v>
      </c>
    </row>
    <row r="13" spans="1:9" ht="10.25" customHeight="1" thickBot="1">
      <c r="A13" s="32"/>
      <c r="B13" s="5"/>
      <c r="C13" s="5"/>
      <c r="D13" s="28"/>
      <c r="E13" s="28"/>
      <c r="F13" s="28"/>
      <c r="G13" s="28"/>
      <c r="H13" s="28"/>
      <c r="I13" s="28"/>
    </row>
    <row r="14" spans="1:9" ht="18" customHeight="1">
      <c r="A14" s="1232" t="s">
        <v>1</v>
      </c>
      <c r="B14" s="845" t="s">
        <v>268</v>
      </c>
      <c r="C14" s="850" t="s">
        <v>269</v>
      </c>
      <c r="D14" s="287">
        <v>0</v>
      </c>
      <c r="E14" s="287" t="s">
        <v>1111</v>
      </c>
      <c r="F14" s="287" t="s">
        <v>1112</v>
      </c>
      <c r="G14" s="287" t="s">
        <v>481</v>
      </c>
      <c r="H14" s="299" t="s">
        <v>113</v>
      </c>
      <c r="I14" s="295"/>
    </row>
    <row r="15" spans="1:9" ht="14.25" customHeight="1">
      <c r="A15" s="1359"/>
      <c r="B15" s="1229"/>
      <c r="C15" s="1231" t="s">
        <v>1648</v>
      </c>
      <c r="D15" s="1235" t="s">
        <v>65</v>
      </c>
      <c r="E15" s="1236"/>
      <c r="F15" s="1236"/>
      <c r="G15" s="1236"/>
      <c r="H15" s="1236"/>
      <c r="I15" s="1237"/>
    </row>
    <row r="16" spans="1:9" ht="18" customHeight="1">
      <c r="A16" s="1359"/>
      <c r="B16" s="1229"/>
      <c r="C16" s="1231"/>
      <c r="D16" s="37">
        <f>'obsah 2'!C181</f>
        <v>3490</v>
      </c>
      <c r="E16" s="37">
        <f>'obsah 2'!D181</f>
        <v>3587</v>
      </c>
      <c r="F16" s="37">
        <f>'obsah 2'!E181</f>
        <v>3724</v>
      </c>
      <c r="G16" s="37">
        <f>'obsah 2'!F181</f>
        <v>3822</v>
      </c>
      <c r="H16" s="1082" t="s">
        <v>221</v>
      </c>
      <c r="I16" s="112"/>
    </row>
    <row r="17" spans="1:9" ht="14.25" customHeight="1">
      <c r="A17" s="1359"/>
      <c r="B17" s="1229"/>
      <c r="C17" s="1231"/>
      <c r="D17" s="113"/>
      <c r="E17" s="130"/>
      <c r="F17" s="130"/>
      <c r="G17" s="156"/>
      <c r="H17" s="116"/>
      <c r="I17" s="173">
        <v>4557</v>
      </c>
    </row>
    <row r="18" spans="1:9" ht="14.25" customHeight="1">
      <c r="A18" s="1359"/>
      <c r="B18" s="1229"/>
      <c r="C18" s="1231"/>
      <c r="D18" s="1251" t="s">
        <v>1289</v>
      </c>
      <c r="E18" s="1256"/>
      <c r="F18" s="1256"/>
      <c r="G18" s="1251" t="s">
        <v>67</v>
      </c>
      <c r="H18" s="1256"/>
      <c r="I18" s="1257"/>
    </row>
    <row r="19" spans="1:9" ht="14.25" customHeight="1">
      <c r="A19" s="1359"/>
      <c r="B19" s="1229"/>
      <c r="C19" s="1231"/>
      <c r="D19" s="42" t="s">
        <v>68</v>
      </c>
      <c r="E19" s="1248" t="s">
        <v>270</v>
      </c>
      <c r="F19" s="1259"/>
      <c r="G19" s="1253" t="s">
        <v>69</v>
      </c>
      <c r="H19" s="1259"/>
      <c r="I19" s="114">
        <v>83.5</v>
      </c>
    </row>
    <row r="20" spans="1:9" ht="14.25" customHeight="1">
      <c r="A20" s="1359"/>
      <c r="B20" s="1229"/>
      <c r="C20" s="1231"/>
      <c r="D20" s="42" t="s">
        <v>70</v>
      </c>
      <c r="E20" s="1248" t="s">
        <v>987</v>
      </c>
      <c r="F20" s="1259"/>
      <c r="G20" s="1253" t="s">
        <v>71</v>
      </c>
      <c r="H20" s="1259"/>
      <c r="I20" s="114">
        <v>59</v>
      </c>
    </row>
    <row r="21" spans="1:9" ht="14.25" customHeight="1">
      <c r="A21" s="1359"/>
      <c r="B21" s="1229"/>
      <c r="C21" s="1231"/>
      <c r="D21" s="42"/>
      <c r="E21" s="1248"/>
      <c r="F21" s="1259"/>
      <c r="G21" s="1253" t="s">
        <v>107</v>
      </c>
      <c r="H21" s="1259"/>
      <c r="I21" s="114">
        <v>57.5</v>
      </c>
    </row>
    <row r="22" spans="1:9" ht="14.25" customHeight="1">
      <c r="A22" s="1359"/>
      <c r="B22" s="829"/>
      <c r="C22" s="286" t="s">
        <v>271</v>
      </c>
      <c r="D22" s="1407">
        <f>472*'obsah 1'!B6</f>
        <v>472</v>
      </c>
      <c r="E22" s="1259"/>
      <c r="F22" s="54">
        <v>472</v>
      </c>
      <c r="G22" s="99" t="s">
        <v>74</v>
      </c>
      <c r="H22" s="50"/>
      <c r="I22" s="137">
        <v>47</v>
      </c>
    </row>
    <row r="23" spans="1:9" ht="14.25" customHeight="1" thickBot="1">
      <c r="A23" s="1360"/>
      <c r="B23" s="428" t="s">
        <v>1061</v>
      </c>
      <c r="C23" s="375"/>
      <c r="D23" s="221"/>
      <c r="E23" s="221"/>
      <c r="F23" s="221"/>
      <c r="G23" s="1277" t="s">
        <v>1296</v>
      </c>
      <c r="H23" s="1290"/>
      <c r="I23" s="371" t="s">
        <v>96</v>
      </c>
    </row>
    <row r="24" spans="1:9" ht="10.25" customHeight="1" thickBot="1">
      <c r="A24" s="32"/>
      <c r="B24" s="5"/>
      <c r="C24" s="5"/>
      <c r="D24" s="28"/>
      <c r="E24" s="28"/>
      <c r="F24" s="28"/>
      <c r="G24" s="28"/>
      <c r="H24" s="28"/>
      <c r="I24" s="28"/>
    </row>
    <row r="25" spans="1:9" ht="18" customHeight="1">
      <c r="A25" s="1232" t="s">
        <v>1</v>
      </c>
      <c r="B25" s="845" t="s">
        <v>272</v>
      </c>
      <c r="C25" s="850" t="s">
        <v>273</v>
      </c>
      <c r="D25" s="287">
        <v>0</v>
      </c>
      <c r="E25" s="287" t="s">
        <v>1111</v>
      </c>
      <c r="F25" s="287" t="s">
        <v>1112</v>
      </c>
      <c r="G25" s="287" t="s">
        <v>481</v>
      </c>
      <c r="H25" s="299" t="s">
        <v>113</v>
      </c>
      <c r="I25" s="295"/>
    </row>
    <row r="26" spans="1:9" ht="14.25" customHeight="1">
      <c r="A26" s="1359"/>
      <c r="B26" s="1229"/>
      <c r="C26" s="1279" t="s">
        <v>1649</v>
      </c>
      <c r="D26" s="1235" t="s">
        <v>65</v>
      </c>
      <c r="E26" s="1236"/>
      <c r="F26" s="1236"/>
      <c r="G26" s="1236"/>
      <c r="H26" s="1236"/>
      <c r="I26" s="1237"/>
    </row>
    <row r="27" spans="1:9" ht="18" customHeight="1">
      <c r="A27" s="1359"/>
      <c r="B27" s="1229"/>
      <c r="C27" s="1289"/>
      <c r="D27" s="37">
        <f>'obsah 2'!C182</f>
        <v>3475</v>
      </c>
      <c r="E27" s="37">
        <f>'obsah 2'!D182</f>
        <v>3572</v>
      </c>
      <c r="F27" s="37">
        <f>'obsah 2'!E182</f>
        <v>3709</v>
      </c>
      <c r="G27" s="37">
        <f>'obsah 2'!F182</f>
        <v>3807</v>
      </c>
      <c r="H27" s="1082" t="s">
        <v>221</v>
      </c>
      <c r="I27" s="112"/>
    </row>
    <row r="28" spans="1:9" ht="14.25" customHeight="1">
      <c r="A28" s="1359"/>
      <c r="B28" s="1229"/>
      <c r="C28" s="1289"/>
      <c r="D28" s="113"/>
      <c r="E28" s="130"/>
      <c r="F28" s="130"/>
      <c r="G28" s="156"/>
      <c r="H28" s="116"/>
      <c r="I28" s="173"/>
    </row>
    <row r="29" spans="1:9" ht="14.25" customHeight="1">
      <c r="A29" s="1359"/>
      <c r="B29" s="1229"/>
      <c r="C29" s="1289"/>
      <c r="D29" s="1251" t="s">
        <v>1289</v>
      </c>
      <c r="E29" s="1256"/>
      <c r="F29" s="1256"/>
      <c r="G29" s="1251" t="s">
        <v>67</v>
      </c>
      <c r="H29" s="1256"/>
      <c r="I29" s="1257"/>
    </row>
    <row r="30" spans="1:9" ht="14.25" customHeight="1">
      <c r="A30" s="1359"/>
      <c r="B30" s="1229"/>
      <c r="C30" s="1289"/>
      <c r="D30" s="42" t="s">
        <v>68</v>
      </c>
      <c r="E30" s="1248" t="s">
        <v>270</v>
      </c>
      <c r="F30" s="1259"/>
      <c r="G30" s="1253" t="s">
        <v>69</v>
      </c>
      <c r="H30" s="1259"/>
      <c r="I30" s="114">
        <v>83.5</v>
      </c>
    </row>
    <row r="31" spans="1:9" ht="14.25" customHeight="1">
      <c r="A31" s="1359"/>
      <c r="B31" s="1229"/>
      <c r="C31" s="1289"/>
      <c r="D31" s="42" t="s">
        <v>70</v>
      </c>
      <c r="E31" s="1434" t="s">
        <v>987</v>
      </c>
      <c r="F31" s="1435"/>
      <c r="G31" s="1253" t="s">
        <v>71</v>
      </c>
      <c r="H31" s="1259"/>
      <c r="I31" s="114">
        <v>59</v>
      </c>
    </row>
    <row r="32" spans="1:9" ht="14.25" customHeight="1">
      <c r="A32" s="1359"/>
      <c r="B32" s="1229"/>
      <c r="C32" s="1289"/>
      <c r="D32" s="42"/>
      <c r="E32" s="1434"/>
      <c r="F32" s="1435"/>
      <c r="G32" s="1253" t="s">
        <v>107</v>
      </c>
      <c r="H32" s="1259"/>
      <c r="I32" s="114">
        <v>57.5</v>
      </c>
    </row>
    <row r="33" spans="1:13" ht="14.25" customHeight="1">
      <c r="A33" s="1359"/>
      <c r="B33" s="829"/>
      <c r="C33" s="286" t="s">
        <v>274</v>
      </c>
      <c r="D33" s="1407">
        <f>472*'obsah 1'!B6</f>
        <v>472</v>
      </c>
      <c r="E33" s="1259"/>
      <c r="F33" s="54">
        <v>472</v>
      </c>
      <c r="G33" s="99" t="s">
        <v>74</v>
      </c>
      <c r="H33" s="50"/>
      <c r="I33" s="137">
        <v>47</v>
      </c>
      <c r="J33" s="5"/>
      <c r="K33" s="5"/>
      <c r="L33" s="5"/>
      <c r="M33" s="5"/>
    </row>
    <row r="34" spans="1:13" ht="14" customHeight="1" thickBot="1">
      <c r="A34" s="1360"/>
      <c r="B34" s="428" t="s">
        <v>1061</v>
      </c>
      <c r="C34" s="375"/>
      <c r="D34" s="221"/>
      <c r="E34" s="221"/>
      <c r="F34" s="221"/>
      <c r="G34" s="1277" t="s">
        <v>1296</v>
      </c>
      <c r="H34" s="1290"/>
      <c r="I34" s="371" t="s">
        <v>1053</v>
      </c>
      <c r="J34" s="5"/>
      <c r="K34" s="5"/>
      <c r="L34" s="5"/>
      <c r="M34" s="5"/>
    </row>
    <row r="35" spans="1:13" ht="10.25" customHeight="1" thickBot="1">
      <c r="A35" s="32"/>
      <c r="B35" s="5"/>
      <c r="C35" s="5"/>
      <c r="D35" s="28"/>
      <c r="E35" s="28"/>
      <c r="F35" s="28"/>
      <c r="G35" s="28"/>
      <c r="H35" s="28"/>
      <c r="I35" s="28"/>
      <c r="J35" s="5"/>
      <c r="K35" s="5"/>
      <c r="L35" s="5"/>
      <c r="M35" s="5"/>
    </row>
    <row r="36" spans="1:13" ht="18" customHeight="1">
      <c r="A36" s="1232" t="s">
        <v>1</v>
      </c>
      <c r="B36" s="845">
        <v>2172</v>
      </c>
      <c r="C36" s="850" t="s">
        <v>10</v>
      </c>
      <c r="D36" s="287">
        <v>0</v>
      </c>
      <c r="E36" s="287" t="s">
        <v>1111</v>
      </c>
      <c r="F36" s="287" t="s">
        <v>1112</v>
      </c>
      <c r="G36" s="287" t="s">
        <v>481</v>
      </c>
      <c r="H36" s="299" t="s">
        <v>113</v>
      </c>
      <c r="I36" s="295"/>
      <c r="J36" s="209"/>
      <c r="K36" s="5"/>
      <c r="L36" s="5"/>
      <c r="M36" s="5"/>
    </row>
    <row r="37" spans="1:13" ht="14.25" customHeight="1">
      <c r="A37" s="1359"/>
      <c r="B37" s="1229"/>
      <c r="C37" s="1279" t="s">
        <v>1650</v>
      </c>
      <c r="D37" s="1235" t="s">
        <v>78</v>
      </c>
      <c r="E37" s="1236"/>
      <c r="F37" s="1236"/>
      <c r="G37" s="1236"/>
      <c r="H37" s="1236"/>
      <c r="I37" s="1237"/>
      <c r="J37" s="5"/>
      <c r="K37" s="5"/>
      <c r="L37" s="5"/>
      <c r="M37" s="5"/>
    </row>
    <row r="38" spans="1:13" ht="18" customHeight="1">
      <c r="A38" s="1359"/>
      <c r="B38" s="1229"/>
      <c r="C38" s="1279"/>
      <c r="D38" s="37">
        <f>'obsah 2'!C183</f>
        <v>6675</v>
      </c>
      <c r="E38" s="37">
        <f>'obsah 2'!D183</f>
        <v>6871</v>
      </c>
      <c r="F38" s="37">
        <f>'obsah 2'!E183</f>
        <v>7145</v>
      </c>
      <c r="G38" s="37">
        <f>'obsah 2'!F183</f>
        <v>7340</v>
      </c>
      <c r="H38" s="1082" t="s">
        <v>221</v>
      </c>
      <c r="I38" s="112"/>
      <c r="J38" s="5"/>
      <c r="K38" s="5"/>
      <c r="L38" s="5"/>
      <c r="M38" s="5"/>
    </row>
    <row r="39" spans="1:13" ht="14.25" customHeight="1">
      <c r="A39" s="1359"/>
      <c r="B39" s="1229"/>
      <c r="C39" s="1279"/>
      <c r="D39" s="113"/>
      <c r="E39" s="284"/>
      <c r="F39" s="284"/>
      <c r="G39" s="284"/>
      <c r="H39" s="116"/>
      <c r="I39" s="464"/>
      <c r="J39" s="5"/>
      <c r="K39" s="5"/>
      <c r="L39" s="5"/>
      <c r="M39" s="5"/>
    </row>
    <row r="40" spans="1:13" ht="14.25" customHeight="1">
      <c r="A40" s="1359"/>
      <c r="B40" s="1229"/>
      <c r="C40" s="1279"/>
      <c r="D40" s="1225" t="s">
        <v>1289</v>
      </c>
      <c r="E40" s="1215"/>
      <c r="F40" s="1215"/>
      <c r="G40" s="1251" t="s">
        <v>67</v>
      </c>
      <c r="H40" s="1256"/>
      <c r="I40" s="1257"/>
      <c r="J40" s="5"/>
      <c r="K40" s="5"/>
      <c r="L40" s="5"/>
      <c r="M40" s="5"/>
    </row>
    <row r="41" spans="1:13" ht="14.25" customHeight="1">
      <c r="A41" s="1359"/>
      <c r="B41" s="1229"/>
      <c r="C41" s="1279"/>
      <c r="D41" s="276" t="s">
        <v>68</v>
      </c>
      <c r="E41" s="1213" t="s">
        <v>275</v>
      </c>
      <c r="F41" s="1219"/>
      <c r="G41" s="1258" t="s">
        <v>69</v>
      </c>
      <c r="H41" s="1259"/>
      <c r="I41" s="114">
        <v>83.5</v>
      </c>
      <c r="J41" s="5"/>
      <c r="K41" s="5"/>
      <c r="L41" s="5"/>
      <c r="M41" s="5"/>
    </row>
    <row r="42" spans="1:13" ht="14.25" customHeight="1">
      <c r="A42" s="1359"/>
      <c r="B42" s="1229"/>
      <c r="C42" s="1279"/>
      <c r="D42" s="276" t="s">
        <v>70</v>
      </c>
      <c r="E42" s="1213" t="s">
        <v>988</v>
      </c>
      <c r="F42" s="1219"/>
      <c r="G42" s="1258" t="s">
        <v>71</v>
      </c>
      <c r="H42" s="1259"/>
      <c r="I42" s="114">
        <v>118</v>
      </c>
      <c r="J42" s="5"/>
      <c r="K42" s="5"/>
      <c r="L42" s="5"/>
      <c r="M42" s="5"/>
    </row>
    <row r="43" spans="1:13" ht="14.25" customHeight="1">
      <c r="A43" s="1359"/>
      <c r="B43" s="1229"/>
      <c r="C43" s="1279"/>
      <c r="D43" s="276"/>
      <c r="E43" s="1213"/>
      <c r="F43" s="1219"/>
      <c r="G43" s="1356" t="s">
        <v>107</v>
      </c>
      <c r="H43" s="1350"/>
      <c r="I43" s="137">
        <v>62</v>
      </c>
      <c r="J43" s="5"/>
      <c r="K43" s="5"/>
      <c r="L43" s="5"/>
      <c r="M43" s="5" t="s">
        <v>1063</v>
      </c>
    </row>
    <row r="44" spans="1:13" ht="14.25" customHeight="1">
      <c r="A44" s="1359"/>
      <c r="B44" s="829"/>
      <c r="C44" s="747" t="s">
        <v>963</v>
      </c>
      <c r="D44" s="1385"/>
      <c r="E44" s="1215"/>
      <c r="F44" s="150"/>
      <c r="G44" s="276" t="s">
        <v>74</v>
      </c>
      <c r="H44" s="307"/>
      <c r="I44" s="127">
        <v>46.5</v>
      </c>
      <c r="J44" s="5"/>
      <c r="K44" s="5"/>
      <c r="L44" s="5"/>
      <c r="M44" s="5"/>
    </row>
    <row r="45" spans="1:13" ht="14.25" customHeight="1" thickBot="1">
      <c r="A45" s="1360"/>
      <c r="B45" s="428" t="s">
        <v>1061</v>
      </c>
      <c r="C45" s="204"/>
      <c r="D45" s="221"/>
      <c r="E45" s="221"/>
      <c r="F45" s="221"/>
      <c r="G45" s="355" t="s">
        <v>1296</v>
      </c>
      <c r="H45" s="356"/>
      <c r="I45" s="371" t="s">
        <v>201</v>
      </c>
      <c r="J45" s="5"/>
      <c r="K45" s="5"/>
      <c r="L45" s="5"/>
      <c r="M45" s="5"/>
    </row>
    <row r="46" spans="1:13" ht="10.25" customHeight="1" thickBot="1">
      <c r="A46" s="32"/>
      <c r="B46" s="5"/>
      <c r="C46" s="5"/>
      <c r="D46" s="28"/>
      <c r="E46" s="28"/>
      <c r="F46" s="28"/>
      <c r="G46" s="28"/>
      <c r="H46" s="28"/>
      <c r="I46" s="28"/>
      <c r="J46" s="5"/>
      <c r="K46" s="5"/>
      <c r="L46" s="5"/>
      <c r="M46" s="5"/>
    </row>
    <row r="47" spans="1:13" ht="18" customHeight="1">
      <c r="A47" s="1232" t="s">
        <v>1</v>
      </c>
      <c r="B47" s="845">
        <v>2173</v>
      </c>
      <c r="C47" s="850" t="s">
        <v>10</v>
      </c>
      <c r="D47" s="287">
        <v>0</v>
      </c>
      <c r="E47" s="287" t="s">
        <v>1111</v>
      </c>
      <c r="F47" s="287" t="s">
        <v>1112</v>
      </c>
      <c r="G47" s="287" t="s">
        <v>481</v>
      </c>
      <c r="H47" s="299" t="s">
        <v>113</v>
      </c>
      <c r="I47" s="295"/>
      <c r="J47" s="209"/>
      <c r="K47" s="5"/>
      <c r="L47" s="5"/>
      <c r="M47" s="5"/>
    </row>
    <row r="48" spans="1:13" ht="14.25" customHeight="1">
      <c r="A48" s="1359"/>
      <c r="B48" s="1229"/>
      <c r="C48" s="1279" t="s">
        <v>1651</v>
      </c>
      <c r="D48" s="1235" t="s">
        <v>78</v>
      </c>
      <c r="E48" s="1236"/>
      <c r="F48" s="1236"/>
      <c r="G48" s="1236"/>
      <c r="H48" s="1236"/>
      <c r="I48" s="1237"/>
      <c r="J48" s="5"/>
      <c r="K48" s="5"/>
      <c r="L48" s="5"/>
      <c r="M48" s="5"/>
    </row>
    <row r="49" spans="1:9" ht="18" customHeight="1">
      <c r="A49" s="1359"/>
      <c r="B49" s="1229"/>
      <c r="C49" s="1279"/>
      <c r="D49" s="37">
        <f>'obsah 2'!C184</f>
        <v>9182</v>
      </c>
      <c r="E49" s="37">
        <f>'obsah 2'!D184</f>
        <v>9474</v>
      </c>
      <c r="F49" s="37">
        <f>'obsah 2'!E184</f>
        <v>9885</v>
      </c>
      <c r="G49" s="37">
        <f>'obsah 2'!F184</f>
        <v>10178</v>
      </c>
      <c r="H49" s="1082" t="s">
        <v>221</v>
      </c>
      <c r="I49" s="112"/>
    </row>
    <row r="50" spans="1:9" ht="14.25" customHeight="1">
      <c r="A50" s="1359"/>
      <c r="B50" s="1229"/>
      <c r="C50" s="1279"/>
      <c r="D50" s="113"/>
      <c r="E50" s="284"/>
      <c r="F50" s="284"/>
      <c r="G50" s="284"/>
      <c r="H50" s="116"/>
      <c r="I50" s="464"/>
    </row>
    <row r="51" spans="1:9" ht="14.25" customHeight="1">
      <c r="A51" s="1359"/>
      <c r="B51" s="1229"/>
      <c r="C51" s="1279"/>
      <c r="D51" s="1251" t="s">
        <v>1289</v>
      </c>
      <c r="E51" s="1256"/>
      <c r="F51" s="1256"/>
      <c r="G51" s="1251" t="s">
        <v>67</v>
      </c>
      <c r="H51" s="1256"/>
      <c r="I51" s="1257"/>
    </row>
    <row r="52" spans="1:9" ht="14.25" customHeight="1">
      <c r="A52" s="1359"/>
      <c r="B52" s="1229"/>
      <c r="C52" s="1279"/>
      <c r="D52" s="99" t="s">
        <v>68</v>
      </c>
      <c r="E52" s="1244" t="s">
        <v>276</v>
      </c>
      <c r="F52" s="1350"/>
      <c r="G52" s="1253" t="s">
        <v>69</v>
      </c>
      <c r="H52" s="1259"/>
      <c r="I52" s="114">
        <v>83.5</v>
      </c>
    </row>
    <row r="53" spans="1:9" ht="14.25" customHeight="1">
      <c r="A53" s="1359"/>
      <c r="B53" s="1229"/>
      <c r="C53" s="1279"/>
      <c r="D53" s="276" t="s">
        <v>70</v>
      </c>
      <c r="E53" s="1213" t="s">
        <v>989</v>
      </c>
      <c r="F53" s="1219"/>
      <c r="G53" s="1356" t="s">
        <v>71</v>
      </c>
      <c r="H53" s="1350"/>
      <c r="I53" s="114">
        <v>177</v>
      </c>
    </row>
    <row r="54" spans="1:9" ht="14.25" customHeight="1">
      <c r="A54" s="1359"/>
      <c r="B54" s="1229"/>
      <c r="C54" s="1279"/>
      <c r="D54" s="276"/>
      <c r="E54" s="1213"/>
      <c r="F54" s="1219"/>
      <c r="G54" s="1230" t="s">
        <v>107</v>
      </c>
      <c r="H54" s="1219"/>
      <c r="I54" s="316">
        <v>62</v>
      </c>
    </row>
    <row r="55" spans="1:9" ht="14.25" customHeight="1">
      <c r="A55" s="1359"/>
      <c r="B55" s="829"/>
      <c r="C55" s="747" t="s">
        <v>961</v>
      </c>
      <c r="D55" s="131"/>
      <c r="E55" s="1225"/>
      <c r="F55" s="1215"/>
      <c r="G55" s="276" t="s">
        <v>74</v>
      </c>
      <c r="H55" s="307"/>
      <c r="I55" s="487">
        <v>46.5</v>
      </c>
    </row>
    <row r="56" spans="1:9" ht="14.25" customHeight="1" thickBot="1">
      <c r="A56" s="1360"/>
      <c r="B56" s="476" t="s">
        <v>1061</v>
      </c>
      <c r="C56" s="204"/>
      <c r="D56" s="221"/>
      <c r="E56" s="221"/>
      <c r="F56" s="221"/>
      <c r="G56" s="1277" t="s">
        <v>1296</v>
      </c>
      <c r="H56" s="1290"/>
      <c r="I56" s="501" t="s">
        <v>277</v>
      </c>
    </row>
    <row r="57" spans="1:9" ht="13.5" customHeight="1">
      <c r="A57" s="32"/>
      <c r="B57" s="1022" t="s">
        <v>2042</v>
      </c>
      <c r="C57" s="5"/>
      <c r="D57" s="5"/>
      <c r="E57" s="5"/>
      <c r="F57" s="5"/>
      <c r="G57" s="5"/>
      <c r="H57" s="5"/>
      <c r="I57" s="5"/>
    </row>
    <row r="58" spans="1:9" ht="12.75" customHeight="1">
      <c r="A58" s="32"/>
      <c r="B58" s="5"/>
      <c r="C58" s="5"/>
      <c r="D58" s="5"/>
      <c r="E58" s="5"/>
      <c r="F58" s="5"/>
      <c r="G58" s="5"/>
      <c r="H58" s="5"/>
      <c r="I58" s="5"/>
    </row>
  </sheetData>
  <mergeCells count="69">
    <mergeCell ref="G12:H12"/>
    <mergeCell ref="G9:H9"/>
    <mergeCell ref="G10:H10"/>
    <mergeCell ref="D11:E11"/>
    <mergeCell ref="D7:F7"/>
    <mergeCell ref="G7:I7"/>
    <mergeCell ref="E8:F8"/>
    <mergeCell ref="G8:H8"/>
    <mergeCell ref="G56:H56"/>
    <mergeCell ref="D48:I48"/>
    <mergeCell ref="D51:F51"/>
    <mergeCell ref="G51:I51"/>
    <mergeCell ref="E52:F52"/>
    <mergeCell ref="G52:H52"/>
    <mergeCell ref="E53:F53"/>
    <mergeCell ref="G29:I29"/>
    <mergeCell ref="G20:H20"/>
    <mergeCell ref="A14:A23"/>
    <mergeCell ref="A1:A12"/>
    <mergeCell ref="D2:I2"/>
    <mergeCell ref="D15:I15"/>
    <mergeCell ref="D18:F18"/>
    <mergeCell ref="G18:I18"/>
    <mergeCell ref="E19:F19"/>
    <mergeCell ref="C15:C21"/>
    <mergeCell ref="C26:C32"/>
    <mergeCell ref="B15:B21"/>
    <mergeCell ref="B26:B32"/>
    <mergeCell ref="G19:H19"/>
    <mergeCell ref="E9:F9"/>
    <mergeCell ref="C7:C10"/>
    <mergeCell ref="G21:H21"/>
    <mergeCell ref="E21:F21"/>
    <mergeCell ref="G40:I40"/>
    <mergeCell ref="E41:F41"/>
    <mergeCell ref="G41:H41"/>
    <mergeCell ref="G34:H34"/>
    <mergeCell ref="D37:I37"/>
    <mergeCell ref="G30:H30"/>
    <mergeCell ref="E30:F30"/>
    <mergeCell ref="E31:F31"/>
    <mergeCell ref="G31:H31"/>
    <mergeCell ref="G32:H32"/>
    <mergeCell ref="D22:E22"/>
    <mergeCell ref="G23:H23"/>
    <mergeCell ref="D26:I26"/>
    <mergeCell ref="D29:F29"/>
    <mergeCell ref="G42:H42"/>
    <mergeCell ref="E43:F43"/>
    <mergeCell ref="A36:A45"/>
    <mergeCell ref="E55:F55"/>
    <mergeCell ref="E54:F54"/>
    <mergeCell ref="G43:H43"/>
    <mergeCell ref="G53:H53"/>
    <mergeCell ref="G54:H54"/>
    <mergeCell ref="B2:B10"/>
    <mergeCell ref="A25:A34"/>
    <mergeCell ref="E32:F32"/>
    <mergeCell ref="A47:A56"/>
    <mergeCell ref="D40:F40"/>
    <mergeCell ref="D44:E44"/>
    <mergeCell ref="D33:E33"/>
    <mergeCell ref="C37:C43"/>
    <mergeCell ref="C48:C54"/>
    <mergeCell ref="B37:B43"/>
    <mergeCell ref="B48:B54"/>
    <mergeCell ref="E42:F42"/>
    <mergeCell ref="E10:F10"/>
    <mergeCell ref="E20:F20"/>
  </mergeCells>
  <hyperlinks>
    <hyperlink ref="B12" r:id="rId1" xr:uid="{00000000-0004-0000-1500-000000000000}"/>
    <hyperlink ref="B23" r:id="rId2" xr:uid="{00000000-0004-0000-1500-000001000000}"/>
    <hyperlink ref="B34" r:id="rId3" xr:uid="{00000000-0004-0000-1500-000002000000}"/>
    <hyperlink ref="B45" r:id="rId4" xr:uid="{00000000-0004-0000-1500-000003000000}"/>
    <hyperlink ref="B56" r:id="rId5" xr:uid="{00000000-0004-0000-1500-000004000000}"/>
  </hyperlinks>
  <pageMargins left="0.39370078740157483" right="7.874015748031496E-2" top="0.74803149606299213" bottom="0.74803149606299213" header="0" footer="0"/>
  <pageSetup paperSize="9" scale="80" orientation="portrait" r:id="rId6"/>
  <headerFooter>
    <oddHeader>&amp;C&amp;11Studio Plus</oddHeader>
    <oddFooter>&amp;C&amp;11&amp;A</oddFooter>
  </headerFooter>
  <drawing r:id="rId7"/>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List24">
    <pageSetUpPr fitToPage="1"/>
  </sheetPr>
  <dimension ref="A1:I983"/>
  <sheetViews>
    <sheetView zoomScale="90" zoomScaleNormal="90" zoomScaleSheetLayoutView="90" workbookViewId="0">
      <selection activeCell="C2" sqref="C2:C7"/>
    </sheetView>
  </sheetViews>
  <sheetFormatPr baseColWidth="10" defaultColWidth="14.3984375" defaultRowHeight="15" customHeight="1"/>
  <cols>
    <col min="1" max="1" width="2.3984375" customWidth="1"/>
    <col min="2" max="2" width="19.19921875" customWidth="1"/>
    <col min="3" max="3" width="49.59765625" customWidth="1"/>
    <col min="4" max="9" width="9.796875" customWidth="1"/>
    <col min="10" max="10" width="10.796875" bestFit="1" customWidth="1"/>
    <col min="11" max="26" width="8.796875" customWidth="1"/>
  </cols>
  <sheetData>
    <row r="1" spans="1:9" ht="18" customHeight="1">
      <c r="A1" s="1313" t="s">
        <v>1439</v>
      </c>
      <c r="B1" s="845">
        <v>2174</v>
      </c>
      <c r="C1" s="850" t="s">
        <v>10</v>
      </c>
      <c r="D1" s="287">
        <v>0</v>
      </c>
      <c r="E1" s="287" t="s">
        <v>1111</v>
      </c>
      <c r="F1" s="287" t="s">
        <v>1112</v>
      </c>
      <c r="G1" s="287" t="s">
        <v>481</v>
      </c>
      <c r="H1" s="299" t="s">
        <v>113</v>
      </c>
      <c r="I1" s="295"/>
    </row>
    <row r="2" spans="1:9" ht="14.25" customHeight="1">
      <c r="A2" s="1314"/>
      <c r="B2" s="1255"/>
      <c r="C2" s="1231" t="s">
        <v>1652</v>
      </c>
      <c r="D2" s="1235" t="s">
        <v>78</v>
      </c>
      <c r="E2" s="1236"/>
      <c r="F2" s="1236"/>
      <c r="G2" s="1236"/>
      <c r="H2" s="1236"/>
      <c r="I2" s="1237"/>
    </row>
    <row r="3" spans="1:9" ht="18" customHeight="1">
      <c r="A3" s="1314"/>
      <c r="B3" s="1255"/>
      <c r="C3" s="1231"/>
      <c r="D3" s="37">
        <f>'obsah 2'!C186</f>
        <v>11769</v>
      </c>
      <c r="E3" s="37">
        <f>'obsah 2'!D186</f>
        <v>12159</v>
      </c>
      <c r="F3" s="37">
        <f>'obsah 2'!E186</f>
        <v>12707</v>
      </c>
      <c r="G3" s="37">
        <f>'obsah 2'!F186</f>
        <v>13097</v>
      </c>
      <c r="H3" s="1082" t="s">
        <v>221</v>
      </c>
      <c r="I3" s="112"/>
    </row>
    <row r="4" spans="1:9" ht="14.25" customHeight="1">
      <c r="A4" s="1314"/>
      <c r="B4" s="1255"/>
      <c r="C4" s="1231"/>
      <c r="D4" s="113"/>
      <c r="E4" s="284"/>
      <c r="F4" s="284"/>
      <c r="G4" s="284"/>
      <c r="H4" s="136"/>
      <c r="I4" s="464">
        <v>15321</v>
      </c>
    </row>
    <row r="5" spans="1:9" ht="14.25" customHeight="1">
      <c r="A5" s="1314"/>
      <c r="B5" s="1255"/>
      <c r="C5" s="1231"/>
      <c r="D5" s="1251" t="s">
        <v>1289</v>
      </c>
      <c r="E5" s="1256"/>
      <c r="F5" s="1256"/>
      <c r="G5" s="1251" t="s">
        <v>67</v>
      </c>
      <c r="H5" s="1256"/>
      <c r="I5" s="1257"/>
    </row>
    <row r="6" spans="1:9" ht="14.25" customHeight="1">
      <c r="A6" s="1314"/>
      <c r="B6" s="1255"/>
      <c r="C6" s="1231"/>
      <c r="D6" s="42" t="s">
        <v>68</v>
      </c>
      <c r="E6" s="1248" t="s">
        <v>278</v>
      </c>
      <c r="F6" s="1259"/>
      <c r="G6" s="1253" t="s">
        <v>69</v>
      </c>
      <c r="H6" s="1259"/>
      <c r="I6" s="114">
        <v>83.5</v>
      </c>
    </row>
    <row r="7" spans="1:9" ht="14.25" customHeight="1">
      <c r="A7" s="1314"/>
      <c r="B7" s="1255"/>
      <c r="C7" s="1231"/>
      <c r="D7" s="42" t="s">
        <v>70</v>
      </c>
      <c r="E7" s="1248" t="s">
        <v>990</v>
      </c>
      <c r="F7" s="1259"/>
      <c r="G7" s="1253" t="s">
        <v>71</v>
      </c>
      <c r="H7" s="1259"/>
      <c r="I7" s="114">
        <v>236</v>
      </c>
    </row>
    <row r="8" spans="1:9" ht="14.25" customHeight="1">
      <c r="A8" s="1314"/>
      <c r="B8" s="829"/>
      <c r="C8" s="747" t="s">
        <v>961</v>
      </c>
      <c r="D8" s="42"/>
      <c r="E8" s="1248"/>
      <c r="F8" s="1350"/>
      <c r="G8" s="1246" t="s">
        <v>107</v>
      </c>
      <c r="H8" s="1350"/>
      <c r="I8" s="114">
        <v>62</v>
      </c>
    </row>
    <row r="9" spans="1:9" ht="14.25" customHeight="1" thickBot="1">
      <c r="A9" s="1315"/>
      <c r="B9" s="428" t="s">
        <v>1061</v>
      </c>
      <c r="C9" s="1049"/>
      <c r="D9" s="1277" t="s">
        <v>1296</v>
      </c>
      <c r="E9" s="1290"/>
      <c r="F9" s="356" t="s">
        <v>279</v>
      </c>
      <c r="G9" s="355" t="s">
        <v>74</v>
      </c>
      <c r="H9" s="1045"/>
      <c r="I9" s="453">
        <v>46.5</v>
      </c>
    </row>
    <row r="10" spans="1:9" ht="10.25" customHeight="1" thickBot="1">
      <c r="A10" s="5"/>
      <c r="B10" s="5"/>
      <c r="C10" s="5"/>
      <c r="D10" s="28"/>
      <c r="E10" s="28"/>
      <c r="F10" s="28"/>
      <c r="G10" s="28"/>
      <c r="H10" s="28"/>
      <c r="I10" s="28"/>
    </row>
    <row r="11" spans="1:9" ht="18" customHeight="1">
      <c r="A11" s="1313" t="s">
        <v>1439</v>
      </c>
      <c r="B11" s="845">
        <v>2175</v>
      </c>
      <c r="C11" s="850" t="s">
        <v>10</v>
      </c>
      <c r="D11" s="287">
        <v>0</v>
      </c>
      <c r="E11" s="287" t="s">
        <v>1111</v>
      </c>
      <c r="F11" s="287" t="s">
        <v>1112</v>
      </c>
      <c r="G11" s="287" t="s">
        <v>481</v>
      </c>
      <c r="H11" s="299" t="s">
        <v>113</v>
      </c>
      <c r="I11" s="295"/>
    </row>
    <row r="12" spans="1:9" ht="14.25" customHeight="1">
      <c r="A12" s="1314"/>
      <c r="B12" s="1255"/>
      <c r="C12" s="1231" t="s">
        <v>1828</v>
      </c>
      <c r="D12" s="1235" t="s">
        <v>78</v>
      </c>
      <c r="E12" s="1236"/>
      <c r="F12" s="1236"/>
      <c r="G12" s="1236"/>
      <c r="H12" s="1236"/>
      <c r="I12" s="1237"/>
    </row>
    <row r="13" spans="1:9" ht="18" customHeight="1">
      <c r="A13" s="1314"/>
      <c r="B13" s="1255"/>
      <c r="C13" s="1231"/>
      <c r="D13" s="37">
        <f>'obsah 2'!C187</f>
        <v>15207</v>
      </c>
      <c r="E13" s="37">
        <f>'obsah 2'!D187</f>
        <v>15695</v>
      </c>
      <c r="F13" s="37">
        <f>'obsah 2'!E187</f>
        <v>16380</v>
      </c>
      <c r="G13" s="37">
        <f>'obsah 2'!F187</f>
        <v>16867</v>
      </c>
      <c r="H13" s="1082" t="s">
        <v>221</v>
      </c>
      <c r="I13" s="112"/>
    </row>
    <row r="14" spans="1:9" ht="14.25" customHeight="1">
      <c r="A14" s="1314"/>
      <c r="B14" s="1255"/>
      <c r="C14" s="1231"/>
      <c r="D14" s="113"/>
      <c r="E14" s="566"/>
      <c r="F14" s="566"/>
      <c r="G14" s="566"/>
      <c r="H14" s="116"/>
      <c r="I14" s="567">
        <v>19140</v>
      </c>
    </row>
    <row r="15" spans="1:9" ht="14.25" customHeight="1">
      <c r="A15" s="1314"/>
      <c r="B15" s="1255"/>
      <c r="C15" s="1231"/>
      <c r="D15" s="1251" t="s">
        <v>1289</v>
      </c>
      <c r="E15" s="1256"/>
      <c r="F15" s="1256"/>
      <c r="G15" s="1251" t="s">
        <v>67</v>
      </c>
      <c r="H15" s="1256"/>
      <c r="I15" s="1257"/>
    </row>
    <row r="16" spans="1:9" ht="14.25" customHeight="1">
      <c r="A16" s="1314"/>
      <c r="B16" s="1255"/>
      <c r="C16" s="1231"/>
      <c r="D16" s="42" t="s">
        <v>68</v>
      </c>
      <c r="E16" s="1248" t="s">
        <v>280</v>
      </c>
      <c r="F16" s="1259"/>
      <c r="G16" s="1253" t="s">
        <v>69</v>
      </c>
      <c r="H16" s="1259"/>
      <c r="I16" s="114" t="s">
        <v>281</v>
      </c>
    </row>
    <row r="17" spans="1:9" ht="14.25" customHeight="1">
      <c r="A17" s="1314"/>
      <c r="B17" s="1255"/>
      <c r="C17" s="223"/>
      <c r="D17" s="42" t="s">
        <v>70</v>
      </c>
      <c r="E17" s="1248" t="s">
        <v>991</v>
      </c>
      <c r="F17" s="1259"/>
      <c r="G17" s="1253" t="s">
        <v>71</v>
      </c>
      <c r="H17" s="1259"/>
      <c r="I17" s="114" t="s">
        <v>282</v>
      </c>
    </row>
    <row r="18" spans="1:9" ht="14.25" customHeight="1">
      <c r="A18" s="1314"/>
      <c r="B18" s="829"/>
      <c r="C18" s="747" t="s">
        <v>964</v>
      </c>
      <c r="D18" s="42"/>
      <c r="E18" s="1248"/>
      <c r="F18" s="1259"/>
      <c r="G18" s="1246" t="s">
        <v>107</v>
      </c>
      <c r="H18" s="1350"/>
      <c r="I18" s="114" t="s">
        <v>284</v>
      </c>
    </row>
    <row r="19" spans="1:9" ht="14.25" customHeight="1" thickBot="1">
      <c r="A19" s="1315"/>
      <c r="B19" s="428" t="s">
        <v>1061</v>
      </c>
      <c r="C19" s="1049"/>
      <c r="D19" s="1277" t="s">
        <v>1296</v>
      </c>
      <c r="E19" s="1290"/>
      <c r="F19" s="1051" t="s">
        <v>283</v>
      </c>
      <c r="G19" s="355" t="s">
        <v>74</v>
      </c>
      <c r="H19" s="356"/>
      <c r="I19" s="453" t="s">
        <v>285</v>
      </c>
    </row>
    <row r="20" spans="1:9" ht="10.25" customHeight="1" thickBot="1">
      <c r="A20" s="5"/>
      <c r="B20" s="5"/>
      <c r="C20" s="5"/>
      <c r="D20" s="28"/>
      <c r="E20" s="28"/>
      <c r="F20" s="28"/>
      <c r="G20" s="28"/>
      <c r="H20" s="28"/>
      <c r="I20" s="28"/>
    </row>
    <row r="21" spans="1:9" ht="18" customHeight="1">
      <c r="A21" s="1313" t="s">
        <v>1439</v>
      </c>
      <c r="B21" s="845" t="s">
        <v>286</v>
      </c>
      <c r="C21" s="850" t="s">
        <v>10</v>
      </c>
      <c r="D21" s="287">
        <v>0</v>
      </c>
      <c r="E21" s="287" t="s">
        <v>1111</v>
      </c>
      <c r="F21" s="287" t="s">
        <v>1112</v>
      </c>
      <c r="G21" s="287" t="s">
        <v>481</v>
      </c>
      <c r="H21" s="299" t="s">
        <v>113</v>
      </c>
      <c r="I21" s="295"/>
    </row>
    <row r="22" spans="1:9" ht="14.25" customHeight="1">
      <c r="A22" s="1314"/>
      <c r="B22" s="1255"/>
      <c r="C22" s="1231" t="s">
        <v>1653</v>
      </c>
      <c r="D22" s="1235" t="s">
        <v>287</v>
      </c>
      <c r="E22" s="1236"/>
      <c r="F22" s="1236"/>
      <c r="G22" s="1236"/>
      <c r="H22" s="1236"/>
      <c r="I22" s="1237"/>
    </row>
    <row r="23" spans="1:9" ht="18" customHeight="1">
      <c r="A23" s="1314"/>
      <c r="B23" s="1255"/>
      <c r="C23" s="1231"/>
      <c r="D23" s="37">
        <f>'obsah 2'!C188</f>
        <v>7536</v>
      </c>
      <c r="E23" s="37">
        <f>'obsah 2'!D188</f>
        <v>7731</v>
      </c>
      <c r="F23" s="37">
        <f>'obsah 2'!E188</f>
        <v>8005</v>
      </c>
      <c r="G23" s="37">
        <f>'obsah 2'!F188</f>
        <v>8200</v>
      </c>
      <c r="H23" s="1082" t="s">
        <v>221</v>
      </c>
      <c r="I23" s="112"/>
    </row>
    <row r="24" spans="1:9" ht="14.25" customHeight="1">
      <c r="A24" s="1314"/>
      <c r="B24" s="1255"/>
      <c r="C24" s="1231"/>
      <c r="D24" s="113"/>
      <c r="E24" s="284"/>
      <c r="F24" s="284"/>
      <c r="G24" s="284"/>
      <c r="H24" s="136"/>
      <c r="I24" s="464">
        <v>9187</v>
      </c>
    </row>
    <row r="25" spans="1:9" ht="14.25" customHeight="1">
      <c r="A25" s="1314"/>
      <c r="B25" s="1255"/>
      <c r="C25" s="1231"/>
      <c r="D25" s="1251" t="s">
        <v>1289</v>
      </c>
      <c r="E25" s="1256"/>
      <c r="F25" s="1256"/>
      <c r="G25" s="1251" t="s">
        <v>67</v>
      </c>
      <c r="H25" s="1256"/>
      <c r="I25" s="1257"/>
    </row>
    <row r="26" spans="1:9" ht="14.25" customHeight="1">
      <c r="A26" s="1314"/>
      <c r="B26" s="1255"/>
      <c r="C26" s="1231"/>
      <c r="D26" s="42" t="s">
        <v>68</v>
      </c>
      <c r="E26" s="1248" t="s">
        <v>123</v>
      </c>
      <c r="F26" s="1259"/>
      <c r="G26" s="1253" t="s">
        <v>69</v>
      </c>
      <c r="H26" s="1259"/>
      <c r="I26" s="114">
        <v>83.5</v>
      </c>
    </row>
    <row r="27" spans="1:9" ht="14.25" customHeight="1">
      <c r="A27" s="1314"/>
      <c r="B27" s="1255"/>
      <c r="C27" s="223"/>
      <c r="D27" s="42" t="s">
        <v>70</v>
      </c>
      <c r="E27" s="1248" t="s">
        <v>992</v>
      </c>
      <c r="F27" s="1259"/>
      <c r="G27" s="1253" t="s">
        <v>71</v>
      </c>
      <c r="H27" s="1259"/>
      <c r="I27" s="114">
        <v>122</v>
      </c>
    </row>
    <row r="28" spans="1:9" ht="14.25" customHeight="1">
      <c r="A28" s="1314"/>
      <c r="B28" s="829"/>
      <c r="C28" s="747" t="s">
        <v>961</v>
      </c>
      <c r="D28" s="42"/>
      <c r="E28" s="1248"/>
      <c r="F28" s="1350"/>
      <c r="G28" s="1246" t="s">
        <v>107</v>
      </c>
      <c r="H28" s="1350"/>
      <c r="I28" s="137">
        <v>62</v>
      </c>
    </row>
    <row r="29" spans="1:9" ht="14.25" customHeight="1" thickBot="1">
      <c r="A29" s="1315"/>
      <c r="B29" s="428" t="s">
        <v>1061</v>
      </c>
      <c r="C29" s="1049"/>
      <c r="D29" s="1277" t="s">
        <v>1296</v>
      </c>
      <c r="E29" s="1290"/>
      <c r="F29" s="356" t="s">
        <v>1055</v>
      </c>
      <c r="G29" s="355" t="s">
        <v>74</v>
      </c>
      <c r="H29" s="356"/>
      <c r="I29" s="371">
        <v>46.5</v>
      </c>
    </row>
    <row r="30" spans="1:9" ht="10.25" customHeight="1" thickBot="1">
      <c r="A30" s="5"/>
      <c r="B30" s="428"/>
      <c r="C30" s="5"/>
      <c r="D30" s="28"/>
      <c r="E30" s="28"/>
      <c r="F30" s="28"/>
      <c r="G30" s="28"/>
      <c r="H30" s="28"/>
      <c r="I30" s="28"/>
    </row>
    <row r="31" spans="1:9" ht="18" customHeight="1">
      <c r="A31" s="1313" t="s">
        <v>1439</v>
      </c>
      <c r="B31" s="846" t="s">
        <v>288</v>
      </c>
      <c r="C31" s="850" t="s">
        <v>10</v>
      </c>
      <c r="D31" s="287">
        <v>0</v>
      </c>
      <c r="E31" s="287" t="s">
        <v>1111</v>
      </c>
      <c r="F31" s="287" t="s">
        <v>1112</v>
      </c>
      <c r="G31" s="287" t="s">
        <v>481</v>
      </c>
      <c r="H31" s="299" t="s">
        <v>113</v>
      </c>
      <c r="I31" s="295"/>
    </row>
    <row r="32" spans="1:9" ht="14.25" customHeight="1">
      <c r="A32" s="1314"/>
      <c r="B32" s="1242"/>
      <c r="C32" s="1231" t="s">
        <v>1651</v>
      </c>
      <c r="D32" s="1235" t="s">
        <v>287</v>
      </c>
      <c r="E32" s="1236"/>
      <c r="F32" s="1236"/>
      <c r="G32" s="1236"/>
      <c r="H32" s="1236"/>
      <c r="I32" s="1237"/>
    </row>
    <row r="33" spans="1:9" ht="18" customHeight="1">
      <c r="A33" s="1314"/>
      <c r="B33" s="1242"/>
      <c r="C33" s="1231"/>
      <c r="D33" s="37">
        <f>'obsah 2'!C189</f>
        <v>10472</v>
      </c>
      <c r="E33" s="37">
        <f>'obsah 2'!D189</f>
        <v>10765</v>
      </c>
      <c r="F33" s="37">
        <f>'obsah 2'!E189</f>
        <v>11176</v>
      </c>
      <c r="G33" s="37">
        <f>'obsah 2'!F189</f>
        <v>11469</v>
      </c>
      <c r="H33" s="1082" t="s">
        <v>221</v>
      </c>
      <c r="I33" s="112"/>
    </row>
    <row r="34" spans="1:9" ht="14.25" customHeight="1">
      <c r="A34" s="1314"/>
      <c r="B34" s="1242"/>
      <c r="C34" s="1231"/>
      <c r="D34" s="113"/>
      <c r="E34" s="284"/>
      <c r="F34" s="284"/>
      <c r="G34" s="284"/>
      <c r="H34" s="116"/>
      <c r="I34" s="464">
        <v>13113</v>
      </c>
    </row>
    <row r="35" spans="1:9" ht="14.25" customHeight="1">
      <c r="A35" s="1314"/>
      <c r="B35" s="1242"/>
      <c r="C35" s="1231"/>
      <c r="D35" s="1251" t="s">
        <v>1289</v>
      </c>
      <c r="E35" s="1256"/>
      <c r="F35" s="1256"/>
      <c r="G35" s="1251" t="s">
        <v>67</v>
      </c>
      <c r="H35" s="1256"/>
      <c r="I35" s="1257"/>
    </row>
    <row r="36" spans="1:9" ht="14.25" customHeight="1">
      <c r="A36" s="1314"/>
      <c r="B36" s="1242"/>
      <c r="C36" s="1231"/>
      <c r="D36" s="42" t="s">
        <v>68</v>
      </c>
      <c r="E36" s="1248" t="s">
        <v>289</v>
      </c>
      <c r="F36" s="1259"/>
      <c r="G36" s="1253" t="s">
        <v>69</v>
      </c>
      <c r="H36" s="1259"/>
      <c r="I36" s="114" t="s">
        <v>281</v>
      </c>
    </row>
    <row r="37" spans="1:9" ht="14.25" customHeight="1">
      <c r="A37" s="1314"/>
      <c r="B37" s="1242"/>
      <c r="C37" s="1231"/>
      <c r="D37" s="42" t="s">
        <v>70</v>
      </c>
      <c r="E37" s="1248" t="s">
        <v>993</v>
      </c>
      <c r="F37" s="1259"/>
      <c r="G37" s="1253" t="s">
        <v>71</v>
      </c>
      <c r="H37" s="1259"/>
      <c r="I37" s="114" t="s">
        <v>290</v>
      </c>
    </row>
    <row r="38" spans="1:9" ht="14.25" customHeight="1">
      <c r="A38" s="1314"/>
      <c r="B38" s="1242"/>
      <c r="C38" s="1231"/>
      <c r="D38" s="42"/>
      <c r="E38" s="1248"/>
      <c r="F38" s="1259"/>
      <c r="G38" s="1246" t="s">
        <v>107</v>
      </c>
      <c r="H38" s="1350"/>
      <c r="I38" s="114" t="s">
        <v>284</v>
      </c>
    </row>
    <row r="39" spans="1:9" ht="14.25" customHeight="1">
      <c r="A39" s="1314"/>
      <c r="B39" s="829"/>
      <c r="C39" s="747" t="s">
        <v>961</v>
      </c>
      <c r="D39" s="1214"/>
      <c r="E39" s="1215"/>
      <c r="F39" s="150"/>
      <c r="G39" s="491" t="s">
        <v>74</v>
      </c>
      <c r="H39" s="508"/>
      <c r="I39" s="487" t="s">
        <v>285</v>
      </c>
    </row>
    <row r="40" spans="1:9" ht="14.25" customHeight="1" thickBot="1">
      <c r="A40" s="1315"/>
      <c r="B40" s="476" t="s">
        <v>1061</v>
      </c>
      <c r="C40" s="204"/>
      <c r="D40" s="221"/>
      <c r="E40" s="221"/>
      <c r="F40" s="221"/>
      <c r="G40" s="1277" t="s">
        <v>1296</v>
      </c>
      <c r="H40" s="1290"/>
      <c r="I40" s="371" t="s">
        <v>1054</v>
      </c>
    </row>
    <row r="41" spans="1:9" ht="10.25" customHeight="1" thickBot="1">
      <c r="A41" s="5"/>
      <c r="B41" s="5"/>
      <c r="C41" s="5"/>
      <c r="D41" s="28"/>
      <c r="E41" s="28"/>
      <c r="F41" s="28"/>
      <c r="G41" s="28"/>
      <c r="H41" s="28"/>
      <c r="I41" s="28"/>
    </row>
    <row r="42" spans="1:9" ht="18" customHeight="1">
      <c r="A42" s="1313" t="s">
        <v>1439</v>
      </c>
      <c r="B42" s="845" t="s">
        <v>291</v>
      </c>
      <c r="C42" s="850" t="s">
        <v>10</v>
      </c>
      <c r="D42" s="287">
        <v>0</v>
      </c>
      <c r="E42" s="287" t="s">
        <v>1111</v>
      </c>
      <c r="F42" s="287" t="s">
        <v>1112</v>
      </c>
      <c r="G42" s="287" t="s">
        <v>481</v>
      </c>
      <c r="H42" s="299" t="s">
        <v>113</v>
      </c>
      <c r="I42" s="295"/>
    </row>
    <row r="43" spans="1:9" ht="14.25" customHeight="1">
      <c r="A43" s="1314"/>
      <c r="B43" s="1255"/>
      <c r="C43" s="1231" t="s">
        <v>1654</v>
      </c>
      <c r="D43" s="1235" t="s">
        <v>287</v>
      </c>
      <c r="E43" s="1236"/>
      <c r="F43" s="1236"/>
      <c r="G43" s="1236"/>
      <c r="H43" s="1236"/>
      <c r="I43" s="1237"/>
    </row>
    <row r="44" spans="1:9" ht="18" customHeight="1">
      <c r="A44" s="1314"/>
      <c r="B44" s="1255"/>
      <c r="C44" s="1231"/>
      <c r="D44" s="37">
        <f>'obsah 2'!C190</f>
        <v>13490</v>
      </c>
      <c r="E44" s="37">
        <f>'obsah 2'!D190</f>
        <v>13880</v>
      </c>
      <c r="F44" s="37">
        <f>'obsah 2'!E190</f>
        <v>14428</v>
      </c>
      <c r="G44" s="37">
        <f>'obsah 2'!F190</f>
        <v>14818</v>
      </c>
      <c r="H44" s="1082" t="s">
        <v>221</v>
      </c>
      <c r="I44" s="112"/>
    </row>
    <row r="45" spans="1:9" ht="14.25" customHeight="1">
      <c r="A45" s="1314"/>
      <c r="B45" s="1255"/>
      <c r="C45" s="1231"/>
      <c r="D45" s="113"/>
      <c r="E45" s="284"/>
      <c r="F45" s="284"/>
      <c r="G45" s="284"/>
      <c r="H45" s="136"/>
      <c r="I45" s="464">
        <v>16981</v>
      </c>
    </row>
    <row r="46" spans="1:9" ht="14.25" customHeight="1">
      <c r="A46" s="1314"/>
      <c r="B46" s="1255"/>
      <c r="C46" s="1231"/>
      <c r="D46" s="1251" t="s">
        <v>1289</v>
      </c>
      <c r="E46" s="1256"/>
      <c r="F46" s="1256"/>
      <c r="G46" s="1251" t="s">
        <v>67</v>
      </c>
      <c r="H46" s="1256"/>
      <c r="I46" s="1257"/>
    </row>
    <row r="47" spans="1:9" ht="14.25" customHeight="1">
      <c r="A47" s="1314"/>
      <c r="B47" s="1255"/>
      <c r="C47" s="1231"/>
      <c r="D47" s="42" t="s">
        <v>68</v>
      </c>
      <c r="E47" s="1248" t="s">
        <v>292</v>
      </c>
      <c r="F47" s="1259"/>
      <c r="G47" s="1253" t="s">
        <v>69</v>
      </c>
      <c r="H47" s="1259"/>
      <c r="I47" s="114">
        <v>83.5</v>
      </c>
    </row>
    <row r="48" spans="1:9" ht="14.25" customHeight="1">
      <c r="A48" s="1314"/>
      <c r="B48" s="1255"/>
      <c r="C48" s="223"/>
      <c r="D48" s="42" t="s">
        <v>70</v>
      </c>
      <c r="E48" s="1248" t="s">
        <v>994</v>
      </c>
      <c r="F48" s="1259"/>
      <c r="G48" s="1253" t="s">
        <v>71</v>
      </c>
      <c r="H48" s="1259"/>
      <c r="I48" s="114">
        <v>246</v>
      </c>
    </row>
    <row r="49" spans="1:9" ht="14.25" customHeight="1">
      <c r="A49" s="1314"/>
      <c r="B49" s="829"/>
      <c r="C49" s="338" t="s">
        <v>964</v>
      </c>
      <c r="D49" s="99"/>
      <c r="E49" s="1244"/>
      <c r="F49" s="1350"/>
      <c r="G49" s="1246" t="s">
        <v>107</v>
      </c>
      <c r="H49" s="1350"/>
      <c r="I49" s="137">
        <v>62</v>
      </c>
    </row>
    <row r="50" spans="1:9" ht="14.25" customHeight="1" thickBot="1">
      <c r="A50" s="1315"/>
      <c r="B50" s="428" t="s">
        <v>1061</v>
      </c>
      <c r="C50" s="749"/>
      <c r="D50" s="1277" t="s">
        <v>1296</v>
      </c>
      <c r="E50" s="1290"/>
      <c r="F50" s="356" t="s">
        <v>1056</v>
      </c>
      <c r="G50" s="1052" t="s">
        <v>74</v>
      </c>
      <c r="H50" s="1053"/>
      <c r="I50" s="706">
        <v>46.5</v>
      </c>
    </row>
    <row r="51" spans="1:9" ht="10.25" customHeight="1" thickBot="1">
      <c r="A51" s="5"/>
      <c r="B51" s="5"/>
      <c r="C51" s="5"/>
      <c r="D51" s="5"/>
      <c r="E51" s="5"/>
      <c r="F51" s="5"/>
      <c r="G51" s="5"/>
      <c r="H51" s="5"/>
      <c r="I51" s="5"/>
    </row>
    <row r="52" spans="1:9" ht="18" customHeight="1">
      <c r="A52" s="1313" t="s">
        <v>1439</v>
      </c>
      <c r="B52" s="845" t="s">
        <v>1827</v>
      </c>
      <c r="C52" s="850" t="s">
        <v>10</v>
      </c>
      <c r="D52" s="287">
        <v>0</v>
      </c>
      <c r="E52" s="287" t="s">
        <v>1111</v>
      </c>
      <c r="F52" s="287" t="s">
        <v>1112</v>
      </c>
      <c r="G52" s="287" t="s">
        <v>481</v>
      </c>
      <c r="H52" s="299" t="s">
        <v>113</v>
      </c>
      <c r="I52" s="295"/>
    </row>
    <row r="53" spans="1:9" ht="18.75" customHeight="1">
      <c r="A53" s="1314"/>
      <c r="B53" s="1255"/>
      <c r="C53" s="1231" t="s">
        <v>1655</v>
      </c>
      <c r="D53" s="1235"/>
      <c r="E53" s="1236"/>
      <c r="F53" s="1236"/>
      <c r="G53" s="1236"/>
      <c r="H53" s="1236"/>
      <c r="I53" s="1237"/>
    </row>
    <row r="54" spans="1:9" ht="18" customHeight="1">
      <c r="A54" s="1314"/>
      <c r="B54" s="1255"/>
      <c r="C54" s="1231"/>
      <c r="D54" s="37">
        <f>'obsah 2'!C191</f>
        <v>17329</v>
      </c>
      <c r="E54" s="37">
        <f>'obsah 2'!D191</f>
        <v>17817</v>
      </c>
      <c r="F54" s="37">
        <f>'obsah 2'!E191</f>
        <v>18502</v>
      </c>
      <c r="G54" s="37">
        <f>'obsah 2'!F191</f>
        <v>18990</v>
      </c>
      <c r="H54" s="1082" t="s">
        <v>221</v>
      </c>
      <c r="I54" s="112"/>
    </row>
    <row r="55" spans="1:9" ht="12.75" customHeight="1">
      <c r="A55" s="1314"/>
      <c r="B55" s="1255"/>
      <c r="C55" s="1231"/>
      <c r="D55" s="113"/>
      <c r="E55" s="284"/>
      <c r="F55" s="284"/>
      <c r="G55" s="284"/>
      <c r="H55" s="136"/>
      <c r="I55" s="464">
        <v>16981</v>
      </c>
    </row>
    <row r="56" spans="1:9" ht="12.75" customHeight="1">
      <c r="A56" s="1314"/>
      <c r="B56" s="1255"/>
      <c r="C56" s="1231"/>
      <c r="D56" s="1251" t="s">
        <v>1289</v>
      </c>
      <c r="E56" s="1256"/>
      <c r="F56" s="1256"/>
      <c r="G56" s="1251" t="s">
        <v>67</v>
      </c>
      <c r="H56" s="1256"/>
      <c r="I56" s="1257"/>
    </row>
    <row r="57" spans="1:9" ht="12.75" customHeight="1">
      <c r="A57" s="1314"/>
      <c r="B57" s="1255"/>
      <c r="C57" s="1231"/>
      <c r="D57" s="42" t="s">
        <v>68</v>
      </c>
      <c r="E57" s="1248" t="s">
        <v>292</v>
      </c>
      <c r="F57" s="1259"/>
      <c r="G57" s="1253" t="s">
        <v>69</v>
      </c>
      <c r="H57" s="1259"/>
      <c r="I57" s="114">
        <v>83.5</v>
      </c>
    </row>
    <row r="58" spans="1:9" ht="12.75" customHeight="1">
      <c r="A58" s="1314"/>
      <c r="B58" s="1255"/>
      <c r="C58" s="223"/>
      <c r="D58" s="42" t="s">
        <v>70</v>
      </c>
      <c r="E58" s="1248" t="s">
        <v>994</v>
      </c>
      <c r="F58" s="1259"/>
      <c r="G58" s="1253" t="s">
        <v>71</v>
      </c>
      <c r="H58" s="1259"/>
      <c r="I58" s="114">
        <v>246</v>
      </c>
    </row>
    <row r="59" spans="1:9" ht="14.25" customHeight="1">
      <c r="A59" s="1314"/>
      <c r="B59" s="829"/>
      <c r="C59" s="338" t="s">
        <v>964</v>
      </c>
      <c r="D59" s="99"/>
      <c r="E59" s="1244"/>
      <c r="F59" s="1350"/>
      <c r="G59" s="1246" t="s">
        <v>107</v>
      </c>
      <c r="H59" s="1350"/>
      <c r="I59" s="137">
        <v>62</v>
      </c>
    </row>
    <row r="60" spans="1:9" ht="14.25" customHeight="1" thickBot="1">
      <c r="A60" s="1333"/>
      <c r="B60" s="428" t="s">
        <v>1061</v>
      </c>
      <c r="C60" s="749"/>
      <c r="D60" s="1277" t="s">
        <v>1296</v>
      </c>
      <c r="E60" s="1290"/>
      <c r="F60" s="356" t="s">
        <v>1056</v>
      </c>
      <c r="G60" s="355" t="s">
        <v>74</v>
      </c>
      <c r="H60" s="356"/>
      <c r="I60" s="371">
        <v>46.5</v>
      </c>
    </row>
    <row r="61" spans="1:9" ht="13.5" customHeight="1">
      <c r="A61" s="5"/>
      <c r="B61" s="1022" t="s">
        <v>2042</v>
      </c>
      <c r="C61" s="5"/>
      <c r="D61" s="5"/>
      <c r="E61" s="5"/>
      <c r="F61" s="5"/>
      <c r="G61" s="5"/>
      <c r="H61" s="5"/>
      <c r="I61" s="5"/>
    </row>
    <row r="62" spans="1:9" ht="12.75" customHeight="1">
      <c r="A62" s="5"/>
      <c r="B62" s="5"/>
      <c r="C62" s="5"/>
      <c r="D62" s="5"/>
      <c r="E62" s="5"/>
      <c r="F62" s="5"/>
      <c r="G62" s="5"/>
      <c r="H62" s="5"/>
      <c r="I62" s="5"/>
    </row>
    <row r="63" spans="1:9" ht="12.75" customHeight="1">
      <c r="A63" s="5"/>
      <c r="B63" s="5"/>
      <c r="C63" s="5"/>
      <c r="D63" s="5"/>
      <c r="E63" s="5"/>
      <c r="F63" s="5"/>
      <c r="G63" s="5"/>
      <c r="H63" s="5"/>
      <c r="I63" s="5"/>
    </row>
    <row r="64" spans="1:9" ht="12.75" customHeight="1">
      <c r="A64" s="5"/>
      <c r="B64" s="5"/>
      <c r="C64" s="5"/>
      <c r="D64" s="5"/>
      <c r="E64" s="5"/>
      <c r="F64" s="5"/>
      <c r="G64" s="5"/>
      <c r="H64" s="5"/>
      <c r="I64" s="5"/>
    </row>
    <row r="65" spans="1:9" ht="12.75" customHeight="1">
      <c r="A65" s="5"/>
      <c r="B65" s="5"/>
      <c r="C65" s="5"/>
      <c r="D65" s="5"/>
      <c r="E65" s="5"/>
      <c r="F65" s="5"/>
      <c r="G65" s="5"/>
      <c r="H65" s="5"/>
      <c r="I65" s="5"/>
    </row>
    <row r="66" spans="1:9" ht="12.75" customHeight="1">
      <c r="A66" s="5"/>
      <c r="B66" s="5"/>
      <c r="C66" s="5"/>
      <c r="D66" s="5"/>
      <c r="E66" s="5"/>
      <c r="F66" s="5"/>
      <c r="G66" s="5"/>
      <c r="H66" s="5"/>
      <c r="I66" s="5"/>
    </row>
    <row r="67" spans="1:9" ht="12.75" customHeight="1">
      <c r="A67" s="5"/>
      <c r="B67" s="5"/>
      <c r="C67" s="5"/>
      <c r="D67" s="5"/>
      <c r="E67" s="5"/>
      <c r="F67" s="5"/>
      <c r="G67" s="5"/>
      <c r="H67" s="5"/>
      <c r="I67" s="5"/>
    </row>
    <row r="68" spans="1:9" ht="12.75" customHeight="1">
      <c r="A68" s="5"/>
      <c r="B68" s="5"/>
      <c r="C68" s="5"/>
      <c r="D68" s="5"/>
      <c r="E68" s="5"/>
      <c r="F68" s="5"/>
      <c r="G68" s="5"/>
      <c r="H68" s="5"/>
      <c r="I68" s="5"/>
    </row>
    <row r="69" spans="1:9" ht="12.75" customHeight="1">
      <c r="A69" s="5"/>
      <c r="B69" s="5"/>
      <c r="C69" s="5"/>
      <c r="D69" s="5"/>
      <c r="E69" s="5"/>
      <c r="F69" s="5"/>
      <c r="G69" s="5"/>
      <c r="H69" s="5"/>
      <c r="I69" s="5"/>
    </row>
    <row r="70" spans="1:9" ht="12.75" customHeight="1">
      <c r="A70" s="5"/>
      <c r="B70" s="5"/>
      <c r="C70" s="5"/>
      <c r="D70" s="5"/>
      <c r="E70" s="5"/>
      <c r="F70" s="5"/>
      <c r="G70" s="5"/>
      <c r="H70" s="5"/>
      <c r="I70" s="5"/>
    </row>
    <row r="71" spans="1:9" ht="12.75" customHeight="1">
      <c r="A71" s="5"/>
      <c r="B71" s="5"/>
      <c r="C71" s="5"/>
      <c r="D71" s="5"/>
      <c r="E71" s="5"/>
      <c r="F71" s="5"/>
      <c r="G71" s="5"/>
      <c r="H71" s="5"/>
      <c r="I71" s="5"/>
    </row>
    <row r="72" spans="1:9" ht="12.75" customHeight="1">
      <c r="A72" s="5"/>
      <c r="B72" s="5"/>
      <c r="C72" s="5"/>
      <c r="D72" s="5"/>
      <c r="E72" s="5"/>
      <c r="F72" s="5"/>
      <c r="G72" s="5"/>
      <c r="H72" s="5"/>
      <c r="I72" s="5"/>
    </row>
    <row r="73" spans="1:9" ht="12.75" customHeight="1">
      <c r="A73" s="5"/>
      <c r="B73" s="5"/>
      <c r="C73" s="5"/>
      <c r="D73" s="5"/>
      <c r="E73" s="5"/>
      <c r="F73" s="5"/>
      <c r="G73" s="5"/>
      <c r="H73" s="5"/>
      <c r="I73" s="5"/>
    </row>
    <row r="74" spans="1:9" ht="12.75" customHeight="1">
      <c r="A74" s="5"/>
      <c r="B74" s="5"/>
      <c r="C74" s="5"/>
      <c r="D74" s="5"/>
      <c r="E74" s="5"/>
      <c r="F74" s="5"/>
      <c r="G74" s="5"/>
      <c r="H74" s="5"/>
      <c r="I74" s="5"/>
    </row>
    <row r="75" spans="1:9" ht="12.75" customHeight="1">
      <c r="A75" s="5"/>
      <c r="B75" s="5"/>
      <c r="C75" s="5"/>
      <c r="D75" s="5"/>
      <c r="E75" s="5"/>
      <c r="F75" s="5"/>
      <c r="G75" s="5"/>
      <c r="H75" s="5"/>
      <c r="I75" s="5"/>
    </row>
    <row r="76" spans="1:9" ht="12.75" customHeight="1">
      <c r="A76" s="5"/>
      <c r="B76" s="5"/>
      <c r="C76" s="5"/>
      <c r="D76" s="5"/>
      <c r="E76" s="5"/>
      <c r="F76" s="5"/>
      <c r="G76" s="5"/>
      <c r="H76" s="5"/>
      <c r="I76" s="5"/>
    </row>
    <row r="77" spans="1:9" ht="12.75" customHeight="1">
      <c r="A77" s="5"/>
      <c r="B77" s="5"/>
      <c r="C77" s="5"/>
      <c r="D77" s="5"/>
      <c r="E77" s="5"/>
      <c r="F77" s="5"/>
      <c r="G77" s="5"/>
      <c r="H77" s="5"/>
      <c r="I77" s="5"/>
    </row>
    <row r="78" spans="1:9" ht="12.75" customHeight="1">
      <c r="A78" s="5"/>
      <c r="B78" s="5"/>
      <c r="C78" s="5"/>
      <c r="D78" s="5"/>
      <c r="E78" s="5"/>
      <c r="F78" s="5"/>
      <c r="G78" s="5"/>
      <c r="H78" s="5"/>
      <c r="I78" s="5"/>
    </row>
    <row r="79" spans="1:9" ht="12.75" customHeight="1">
      <c r="A79" s="5"/>
      <c r="B79" s="5"/>
      <c r="C79" s="5"/>
      <c r="D79" s="5"/>
      <c r="E79" s="5"/>
      <c r="F79" s="5"/>
      <c r="G79" s="5"/>
      <c r="H79" s="5"/>
      <c r="I79" s="5"/>
    </row>
    <row r="80" spans="1:9" ht="12.75" customHeight="1">
      <c r="A80" s="5"/>
      <c r="B80" s="5"/>
      <c r="C80" s="5"/>
      <c r="D80" s="5"/>
      <c r="E80" s="5"/>
      <c r="F80" s="5"/>
      <c r="G80" s="5"/>
      <c r="H80" s="5"/>
      <c r="I80" s="5"/>
    </row>
    <row r="81" spans="1:9" ht="12.75" customHeight="1">
      <c r="A81" s="5"/>
      <c r="B81" s="5"/>
      <c r="C81" s="5"/>
      <c r="D81" s="5"/>
      <c r="E81" s="5"/>
      <c r="F81" s="5"/>
      <c r="G81" s="5"/>
      <c r="H81" s="5"/>
      <c r="I81" s="5"/>
    </row>
    <row r="82" spans="1:9" ht="12.75" customHeight="1">
      <c r="A82" s="5"/>
      <c r="B82" s="5"/>
      <c r="C82" s="5"/>
      <c r="D82" s="5"/>
      <c r="E82" s="5"/>
      <c r="F82" s="5"/>
      <c r="G82" s="5"/>
      <c r="H82" s="5"/>
      <c r="I82" s="5"/>
    </row>
    <row r="83" spans="1:9" ht="12.75" customHeight="1">
      <c r="A83" s="5"/>
      <c r="B83" s="5"/>
      <c r="C83" s="5"/>
      <c r="D83" s="5"/>
      <c r="E83" s="5"/>
      <c r="F83" s="5"/>
      <c r="G83" s="5"/>
      <c r="H83" s="5"/>
      <c r="I83" s="5"/>
    </row>
    <row r="84" spans="1:9" ht="12.75" customHeight="1">
      <c r="A84" s="5"/>
      <c r="B84" s="5"/>
      <c r="C84" s="5"/>
      <c r="D84" s="5"/>
      <c r="E84" s="5"/>
      <c r="F84" s="5"/>
      <c r="G84" s="5"/>
      <c r="H84" s="5"/>
      <c r="I84" s="5"/>
    </row>
    <row r="85" spans="1:9" ht="12.75" customHeight="1">
      <c r="A85" s="5"/>
      <c r="B85" s="5"/>
      <c r="C85" s="5"/>
      <c r="D85" s="5"/>
      <c r="E85" s="5"/>
      <c r="F85" s="5"/>
      <c r="G85" s="5"/>
      <c r="H85" s="5"/>
      <c r="I85" s="5"/>
    </row>
    <row r="86" spans="1:9" ht="12.75" customHeight="1">
      <c r="A86" s="5"/>
      <c r="B86" s="5"/>
      <c r="C86" s="5"/>
      <c r="D86" s="5"/>
      <c r="E86" s="5"/>
      <c r="F86" s="5"/>
      <c r="G86" s="5"/>
      <c r="H86" s="5"/>
      <c r="I86" s="5"/>
    </row>
    <row r="87" spans="1:9" ht="12.75" customHeight="1">
      <c r="A87" s="5"/>
      <c r="B87" s="5"/>
      <c r="C87" s="5"/>
      <c r="D87" s="5"/>
      <c r="E87" s="5"/>
      <c r="F87" s="5"/>
      <c r="G87" s="5"/>
      <c r="H87" s="5"/>
      <c r="I87" s="5"/>
    </row>
    <row r="88" spans="1:9" ht="12.75" customHeight="1">
      <c r="A88" s="5"/>
      <c r="B88" s="5"/>
      <c r="C88" s="5"/>
      <c r="D88" s="5"/>
      <c r="E88" s="5"/>
      <c r="F88" s="5"/>
      <c r="G88" s="5"/>
      <c r="H88" s="5"/>
      <c r="I88" s="5"/>
    </row>
    <row r="89" spans="1:9" ht="12.75" customHeight="1">
      <c r="A89" s="5"/>
      <c r="B89" s="5"/>
      <c r="C89" s="5"/>
      <c r="D89" s="5"/>
      <c r="E89" s="5"/>
      <c r="F89" s="5"/>
      <c r="G89" s="5"/>
      <c r="H89" s="5"/>
      <c r="I89" s="5"/>
    </row>
    <row r="90" spans="1:9" ht="12.75" customHeight="1">
      <c r="A90" s="5"/>
      <c r="B90" s="5"/>
      <c r="C90" s="5"/>
      <c r="D90" s="5"/>
      <c r="E90" s="5"/>
      <c r="F90" s="5"/>
      <c r="G90" s="5"/>
      <c r="H90" s="5"/>
      <c r="I90" s="5"/>
    </row>
    <row r="91" spans="1:9" ht="12.75" customHeight="1">
      <c r="A91" s="5"/>
      <c r="B91" s="5"/>
      <c r="C91" s="5"/>
      <c r="D91" s="5"/>
      <c r="E91" s="5"/>
      <c r="F91" s="5"/>
      <c r="G91" s="5"/>
      <c r="H91" s="5"/>
      <c r="I91" s="5"/>
    </row>
    <row r="92" spans="1:9" ht="12.75" customHeight="1">
      <c r="A92" s="5"/>
      <c r="B92" s="5"/>
      <c r="C92" s="5"/>
      <c r="D92" s="5"/>
      <c r="E92" s="5"/>
      <c r="F92" s="5"/>
      <c r="G92" s="5"/>
      <c r="H92" s="5"/>
      <c r="I92" s="5"/>
    </row>
    <row r="93" spans="1:9" ht="12.75" customHeight="1">
      <c r="A93" s="5"/>
      <c r="B93" s="5"/>
      <c r="C93" s="5"/>
      <c r="D93" s="5"/>
      <c r="E93" s="5"/>
      <c r="F93" s="5"/>
      <c r="G93" s="5"/>
      <c r="H93" s="5"/>
      <c r="I93" s="5"/>
    </row>
    <row r="94" spans="1:9" ht="12.75" customHeight="1">
      <c r="A94" s="5"/>
      <c r="B94" s="5"/>
      <c r="C94" s="5"/>
      <c r="D94" s="5"/>
      <c r="E94" s="5"/>
      <c r="F94" s="5"/>
      <c r="G94" s="5"/>
      <c r="H94" s="5"/>
      <c r="I94" s="5"/>
    </row>
    <row r="95" spans="1:9" ht="12.75" customHeight="1">
      <c r="A95" s="5"/>
      <c r="B95" s="5"/>
      <c r="C95" s="5"/>
      <c r="D95" s="5"/>
      <c r="E95" s="5"/>
      <c r="F95" s="5"/>
      <c r="G95" s="5"/>
      <c r="H95" s="5"/>
      <c r="I95" s="5"/>
    </row>
    <row r="96" spans="1:9" ht="12.75" customHeight="1">
      <c r="A96" s="5"/>
      <c r="B96" s="5"/>
      <c r="C96" s="5"/>
      <c r="D96" s="5"/>
      <c r="E96" s="5"/>
      <c r="F96" s="5"/>
      <c r="G96" s="5"/>
      <c r="H96" s="5"/>
      <c r="I96" s="5"/>
    </row>
    <row r="97" spans="1:9" ht="12.75" customHeight="1">
      <c r="A97" s="5"/>
      <c r="B97" s="5"/>
      <c r="C97" s="5"/>
      <c r="D97" s="5"/>
      <c r="E97" s="5"/>
      <c r="F97" s="5"/>
      <c r="G97" s="5"/>
      <c r="H97" s="5"/>
      <c r="I97" s="5"/>
    </row>
    <row r="98" spans="1:9" ht="12.75" customHeight="1">
      <c r="A98" s="5"/>
      <c r="B98" s="5"/>
      <c r="C98" s="5"/>
      <c r="D98" s="5"/>
      <c r="E98" s="5"/>
      <c r="F98" s="5"/>
      <c r="G98" s="5"/>
      <c r="H98" s="5"/>
      <c r="I98" s="5"/>
    </row>
    <row r="99" spans="1:9" ht="12.75" customHeight="1">
      <c r="A99" s="5"/>
      <c r="B99" s="5"/>
      <c r="C99" s="5"/>
      <c r="D99" s="5"/>
      <c r="E99" s="5"/>
      <c r="F99" s="5"/>
      <c r="G99" s="5"/>
      <c r="H99" s="5"/>
      <c r="I99" s="5"/>
    </row>
    <row r="100" spans="1:9" ht="12.75" customHeight="1">
      <c r="A100" s="5"/>
      <c r="B100" s="5"/>
      <c r="C100" s="5"/>
      <c r="D100" s="5"/>
      <c r="E100" s="5"/>
      <c r="F100" s="5"/>
      <c r="G100" s="5"/>
      <c r="H100" s="5"/>
      <c r="I100" s="5"/>
    </row>
    <row r="101" spans="1:9" ht="12.75" customHeight="1">
      <c r="A101" s="5"/>
      <c r="B101" s="5"/>
      <c r="C101" s="5"/>
      <c r="D101" s="5"/>
      <c r="E101" s="5"/>
      <c r="F101" s="5"/>
      <c r="G101" s="5"/>
      <c r="H101" s="5"/>
      <c r="I101" s="5"/>
    </row>
    <row r="102" spans="1:9" ht="12.75" customHeight="1">
      <c r="A102" s="5"/>
      <c r="B102" s="5"/>
      <c r="C102" s="5"/>
      <c r="D102" s="5"/>
      <c r="E102" s="5"/>
      <c r="F102" s="5"/>
      <c r="G102" s="5"/>
      <c r="H102" s="5"/>
      <c r="I102" s="5"/>
    </row>
    <row r="103" spans="1:9" ht="12.75" customHeight="1">
      <c r="A103" s="5"/>
      <c r="B103" s="5"/>
      <c r="C103" s="5"/>
      <c r="D103" s="5"/>
      <c r="E103" s="5"/>
      <c r="F103" s="5"/>
      <c r="G103" s="5"/>
      <c r="H103" s="5"/>
      <c r="I103" s="5"/>
    </row>
    <row r="104" spans="1:9" ht="12.75" customHeight="1">
      <c r="A104" s="5"/>
      <c r="B104" s="5"/>
      <c r="C104" s="5"/>
      <c r="D104" s="5"/>
      <c r="E104" s="5"/>
      <c r="F104" s="5"/>
      <c r="G104" s="5"/>
      <c r="H104" s="5"/>
      <c r="I104" s="5"/>
    </row>
    <row r="105" spans="1:9" ht="12.75" customHeight="1">
      <c r="A105" s="5"/>
      <c r="B105" s="5"/>
      <c r="C105" s="5"/>
      <c r="D105" s="5"/>
      <c r="E105" s="5"/>
      <c r="F105" s="5"/>
      <c r="G105" s="5"/>
      <c r="H105" s="5"/>
      <c r="I105" s="5"/>
    </row>
    <row r="106" spans="1:9" ht="12.75" customHeight="1">
      <c r="A106" s="5"/>
      <c r="B106" s="5"/>
      <c r="C106" s="5"/>
      <c r="D106" s="5"/>
      <c r="E106" s="5"/>
      <c r="F106" s="5"/>
      <c r="G106" s="5"/>
      <c r="H106" s="5"/>
      <c r="I106" s="5"/>
    </row>
    <row r="107" spans="1:9" ht="12.75" customHeight="1">
      <c r="A107" s="5"/>
      <c r="B107" s="5"/>
      <c r="C107" s="5"/>
      <c r="D107" s="5"/>
      <c r="E107" s="5"/>
      <c r="F107" s="5"/>
      <c r="G107" s="5"/>
      <c r="H107" s="5"/>
      <c r="I107" s="5"/>
    </row>
    <row r="108" spans="1:9" ht="12.75" customHeight="1">
      <c r="A108" s="5"/>
      <c r="B108" s="5"/>
      <c r="C108" s="5"/>
      <c r="D108" s="5"/>
      <c r="E108" s="5"/>
      <c r="F108" s="5"/>
      <c r="G108" s="5"/>
      <c r="H108" s="5"/>
      <c r="I108" s="5"/>
    </row>
    <row r="109" spans="1:9" ht="12.75" customHeight="1">
      <c r="A109" s="5"/>
      <c r="B109" s="5"/>
      <c r="C109" s="5"/>
      <c r="D109" s="5"/>
      <c r="E109" s="5"/>
      <c r="F109" s="5"/>
      <c r="G109" s="5"/>
      <c r="H109" s="5"/>
      <c r="I109" s="5"/>
    </row>
    <row r="110" spans="1:9" ht="12.75" customHeight="1">
      <c r="A110" s="5"/>
      <c r="B110" s="5"/>
      <c r="C110" s="5"/>
      <c r="D110" s="5"/>
      <c r="E110" s="5"/>
      <c r="F110" s="5"/>
      <c r="G110" s="5"/>
      <c r="H110" s="5"/>
      <c r="I110" s="5"/>
    </row>
    <row r="111" spans="1:9" ht="12.75" customHeight="1">
      <c r="A111" s="5"/>
      <c r="B111" s="5"/>
      <c r="C111" s="5"/>
      <c r="D111" s="5"/>
      <c r="E111" s="5"/>
      <c r="F111" s="5"/>
      <c r="G111" s="5"/>
      <c r="H111" s="5"/>
      <c r="I111" s="5"/>
    </row>
    <row r="112" spans="1:9" ht="12.75" customHeight="1">
      <c r="A112" s="5"/>
      <c r="B112" s="5"/>
      <c r="C112" s="5"/>
      <c r="D112" s="5"/>
      <c r="E112" s="5"/>
      <c r="F112" s="5"/>
      <c r="G112" s="5"/>
      <c r="H112" s="5"/>
      <c r="I112" s="5"/>
    </row>
    <row r="113" spans="1:9" ht="12.75" customHeight="1">
      <c r="A113" s="5"/>
      <c r="B113" s="5"/>
      <c r="C113" s="5"/>
      <c r="D113" s="5"/>
      <c r="E113" s="5"/>
      <c r="F113" s="5"/>
      <c r="G113" s="5"/>
      <c r="H113" s="5"/>
      <c r="I113" s="5"/>
    </row>
    <row r="114" spans="1:9" ht="12.75" customHeight="1">
      <c r="A114" s="5"/>
      <c r="B114" s="5"/>
      <c r="C114" s="5"/>
      <c r="D114" s="5"/>
      <c r="E114" s="5"/>
      <c r="F114" s="5"/>
      <c r="G114" s="5"/>
      <c r="H114" s="5"/>
      <c r="I114" s="5"/>
    </row>
    <row r="115" spans="1:9" ht="12.75" customHeight="1">
      <c r="A115" s="5"/>
      <c r="B115" s="5"/>
      <c r="C115" s="5"/>
      <c r="D115" s="5"/>
      <c r="E115" s="5"/>
      <c r="F115" s="5"/>
      <c r="G115" s="5"/>
      <c r="H115" s="5"/>
      <c r="I115" s="5"/>
    </row>
    <row r="116" spans="1:9" ht="12.75" customHeight="1">
      <c r="A116" s="5"/>
      <c r="B116" s="5"/>
      <c r="C116" s="5"/>
      <c r="D116" s="5"/>
      <c r="E116" s="5"/>
      <c r="F116" s="5"/>
      <c r="G116" s="5"/>
      <c r="H116" s="5"/>
      <c r="I116" s="5"/>
    </row>
    <row r="117" spans="1:9" ht="12.75" customHeight="1">
      <c r="A117" s="5"/>
      <c r="B117" s="5"/>
      <c r="C117" s="5"/>
      <c r="D117" s="5"/>
      <c r="E117" s="5"/>
      <c r="F117" s="5"/>
      <c r="G117" s="5"/>
      <c r="H117" s="5"/>
      <c r="I117" s="5"/>
    </row>
    <row r="118" spans="1:9" ht="12.75" customHeight="1">
      <c r="A118" s="5"/>
      <c r="B118" s="5"/>
      <c r="C118" s="5"/>
      <c r="D118" s="5"/>
      <c r="E118" s="5"/>
      <c r="F118" s="5"/>
      <c r="G118" s="5"/>
      <c r="H118" s="5"/>
      <c r="I118" s="5"/>
    </row>
    <row r="119" spans="1:9" ht="12.75" customHeight="1">
      <c r="A119" s="5"/>
      <c r="B119" s="5"/>
      <c r="C119" s="5"/>
      <c r="D119" s="5"/>
      <c r="E119" s="5"/>
      <c r="F119" s="5"/>
      <c r="G119" s="5"/>
      <c r="H119" s="5"/>
      <c r="I119" s="5"/>
    </row>
    <row r="120" spans="1:9" ht="12.75" customHeight="1">
      <c r="A120" s="5"/>
      <c r="B120" s="5"/>
      <c r="C120" s="5"/>
      <c r="D120" s="5"/>
      <c r="E120" s="5"/>
      <c r="F120" s="5"/>
      <c r="G120" s="5"/>
      <c r="H120" s="5"/>
      <c r="I120" s="5"/>
    </row>
    <row r="121" spans="1:9" ht="12.75" customHeight="1">
      <c r="A121" s="5"/>
      <c r="B121" s="5"/>
      <c r="C121" s="5"/>
      <c r="D121" s="5"/>
      <c r="E121" s="5"/>
      <c r="F121" s="5"/>
      <c r="G121" s="5"/>
      <c r="H121" s="5"/>
      <c r="I121" s="5"/>
    </row>
    <row r="122" spans="1:9" ht="12.75" customHeight="1">
      <c r="A122" s="5"/>
      <c r="B122" s="5"/>
      <c r="C122" s="5"/>
      <c r="D122" s="5"/>
      <c r="E122" s="5"/>
      <c r="F122" s="5"/>
      <c r="G122" s="5"/>
      <c r="H122" s="5"/>
      <c r="I122" s="5"/>
    </row>
    <row r="123" spans="1:9" ht="12.75" customHeight="1">
      <c r="A123" s="5"/>
      <c r="B123" s="5"/>
      <c r="C123" s="5"/>
      <c r="D123" s="5"/>
      <c r="E123" s="5"/>
      <c r="F123" s="5"/>
      <c r="G123" s="5"/>
      <c r="H123" s="5"/>
      <c r="I123" s="5"/>
    </row>
    <row r="124" spans="1:9" ht="12.75" customHeight="1">
      <c r="A124" s="5"/>
      <c r="B124" s="5"/>
      <c r="C124" s="5"/>
      <c r="D124" s="5"/>
      <c r="E124" s="5"/>
      <c r="F124" s="5"/>
      <c r="G124" s="5"/>
      <c r="H124" s="5"/>
      <c r="I124" s="5"/>
    </row>
    <row r="125" spans="1:9" ht="12.75" customHeight="1">
      <c r="A125" s="5"/>
      <c r="B125" s="5"/>
      <c r="C125" s="5"/>
      <c r="D125" s="5"/>
      <c r="E125" s="5"/>
      <c r="F125" s="5"/>
      <c r="G125" s="5"/>
      <c r="H125" s="5"/>
      <c r="I125" s="5"/>
    </row>
    <row r="126" spans="1:9" ht="12.75" customHeight="1">
      <c r="A126" s="5"/>
      <c r="B126" s="5"/>
      <c r="C126" s="5"/>
      <c r="D126" s="5"/>
      <c r="E126" s="5"/>
      <c r="F126" s="5"/>
      <c r="G126" s="5"/>
      <c r="H126" s="5"/>
      <c r="I126" s="5"/>
    </row>
    <row r="127" spans="1:9" ht="12.75" customHeight="1">
      <c r="A127" s="5"/>
      <c r="B127" s="5"/>
      <c r="C127" s="5"/>
      <c r="D127" s="5"/>
      <c r="E127" s="5"/>
      <c r="F127" s="5"/>
      <c r="G127" s="5"/>
      <c r="H127" s="5"/>
      <c r="I127" s="5"/>
    </row>
    <row r="128" spans="1:9" ht="12.75" customHeight="1">
      <c r="A128" s="5"/>
      <c r="B128" s="5"/>
      <c r="C128" s="5"/>
      <c r="D128" s="5"/>
      <c r="E128" s="5"/>
      <c r="F128" s="5"/>
      <c r="G128" s="5"/>
      <c r="H128" s="5"/>
      <c r="I128" s="5"/>
    </row>
    <row r="129" spans="1:9" ht="12.75" customHeight="1">
      <c r="A129" s="5"/>
      <c r="B129" s="5"/>
      <c r="C129" s="5"/>
      <c r="D129" s="5"/>
      <c r="E129" s="5"/>
      <c r="F129" s="5"/>
      <c r="G129" s="5"/>
      <c r="H129" s="5"/>
      <c r="I129" s="5"/>
    </row>
    <row r="130" spans="1:9" ht="12.75" customHeight="1">
      <c r="A130" s="5"/>
      <c r="B130" s="5"/>
      <c r="C130" s="5"/>
      <c r="D130" s="5"/>
      <c r="E130" s="5"/>
      <c r="F130" s="5"/>
      <c r="G130" s="5"/>
      <c r="H130" s="5"/>
      <c r="I130" s="5"/>
    </row>
    <row r="131" spans="1:9" ht="12.75" customHeight="1">
      <c r="A131" s="5"/>
      <c r="B131" s="5"/>
      <c r="C131" s="5"/>
      <c r="D131" s="5"/>
      <c r="E131" s="5"/>
      <c r="F131" s="5"/>
      <c r="G131" s="5"/>
      <c r="H131" s="5"/>
      <c r="I131" s="5"/>
    </row>
    <row r="132" spans="1:9" ht="12.75" customHeight="1">
      <c r="A132" s="5"/>
      <c r="B132" s="5"/>
      <c r="C132" s="5"/>
      <c r="D132" s="5"/>
      <c r="E132" s="5"/>
      <c r="F132" s="5"/>
      <c r="G132" s="5"/>
      <c r="H132" s="5"/>
      <c r="I132" s="5"/>
    </row>
    <row r="133" spans="1:9" ht="12.75" customHeight="1">
      <c r="A133" s="5"/>
      <c r="B133" s="5"/>
      <c r="C133" s="5"/>
      <c r="D133" s="5"/>
      <c r="E133" s="5"/>
      <c r="F133" s="5"/>
      <c r="G133" s="5"/>
      <c r="H133" s="5"/>
      <c r="I133" s="5"/>
    </row>
    <row r="134" spans="1:9" ht="12.75" customHeight="1">
      <c r="A134" s="5"/>
      <c r="B134" s="5"/>
      <c r="C134" s="5"/>
      <c r="D134" s="5"/>
      <c r="E134" s="5"/>
      <c r="F134" s="5"/>
      <c r="G134" s="5"/>
      <c r="H134" s="5"/>
      <c r="I134" s="5"/>
    </row>
    <row r="135" spans="1:9" ht="12.75" customHeight="1">
      <c r="A135" s="5"/>
      <c r="B135" s="5"/>
      <c r="C135" s="5"/>
      <c r="D135" s="5"/>
      <c r="E135" s="5"/>
      <c r="F135" s="5"/>
      <c r="G135" s="5"/>
      <c r="H135" s="5"/>
      <c r="I135" s="5"/>
    </row>
    <row r="136" spans="1:9" ht="12.75" customHeight="1">
      <c r="A136" s="5"/>
      <c r="B136" s="5"/>
      <c r="C136" s="5"/>
      <c r="D136" s="5"/>
      <c r="E136" s="5"/>
      <c r="F136" s="5"/>
      <c r="G136" s="5"/>
      <c r="H136" s="5"/>
      <c r="I136" s="5"/>
    </row>
    <row r="137" spans="1:9" ht="12.75" customHeight="1">
      <c r="A137" s="5"/>
      <c r="B137" s="5"/>
      <c r="C137" s="5"/>
      <c r="D137" s="5"/>
      <c r="E137" s="5"/>
      <c r="F137" s="5"/>
      <c r="G137" s="5"/>
      <c r="H137" s="5"/>
      <c r="I137" s="5"/>
    </row>
    <row r="138" spans="1:9" ht="12.75" customHeight="1">
      <c r="A138" s="5"/>
      <c r="B138" s="5"/>
      <c r="C138" s="5"/>
      <c r="D138" s="5"/>
      <c r="E138" s="5"/>
      <c r="F138" s="5"/>
      <c r="G138" s="5"/>
      <c r="H138" s="5"/>
      <c r="I138" s="5"/>
    </row>
    <row r="139" spans="1:9" ht="12.75" customHeight="1">
      <c r="A139" s="5"/>
      <c r="B139" s="5"/>
      <c r="C139" s="5"/>
      <c r="D139" s="5"/>
      <c r="E139" s="5"/>
      <c r="F139" s="5"/>
      <c r="G139" s="5"/>
      <c r="H139" s="5"/>
      <c r="I139" s="5"/>
    </row>
    <row r="140" spans="1:9" ht="12.75" customHeight="1">
      <c r="A140" s="5"/>
      <c r="B140" s="5"/>
      <c r="C140" s="5"/>
      <c r="D140" s="5"/>
      <c r="E140" s="5"/>
      <c r="F140" s="5"/>
      <c r="G140" s="5"/>
      <c r="H140" s="5"/>
      <c r="I140" s="5"/>
    </row>
    <row r="141" spans="1:9" ht="12.75" customHeight="1">
      <c r="A141" s="5"/>
      <c r="B141" s="5"/>
      <c r="C141" s="5"/>
      <c r="D141" s="5"/>
      <c r="E141" s="5"/>
      <c r="F141" s="5"/>
      <c r="G141" s="5"/>
      <c r="H141" s="5"/>
      <c r="I141" s="5"/>
    </row>
    <row r="142" spans="1:9" ht="12.75" customHeight="1">
      <c r="A142" s="5"/>
      <c r="B142" s="5"/>
      <c r="C142" s="5"/>
      <c r="D142" s="5"/>
      <c r="E142" s="5"/>
      <c r="F142" s="5"/>
      <c r="G142" s="5"/>
      <c r="H142" s="5"/>
      <c r="I142" s="5"/>
    </row>
    <row r="143" spans="1:9" ht="12.75" customHeight="1">
      <c r="A143" s="5"/>
      <c r="B143" s="5"/>
      <c r="C143" s="5"/>
      <c r="D143" s="5"/>
      <c r="E143" s="5"/>
      <c r="F143" s="5"/>
      <c r="G143" s="5"/>
      <c r="H143" s="5"/>
      <c r="I143" s="5"/>
    </row>
    <row r="144" spans="1:9" ht="12.75" customHeight="1">
      <c r="A144" s="5"/>
      <c r="B144" s="5"/>
      <c r="C144" s="5"/>
      <c r="D144" s="5"/>
      <c r="E144" s="5"/>
      <c r="F144" s="5"/>
      <c r="G144" s="5"/>
      <c r="H144" s="5"/>
      <c r="I144" s="5"/>
    </row>
    <row r="145" spans="1:9" ht="12.75" customHeight="1">
      <c r="A145" s="5"/>
      <c r="B145" s="5"/>
      <c r="C145" s="5"/>
      <c r="D145" s="5"/>
      <c r="E145" s="5"/>
      <c r="F145" s="5"/>
      <c r="G145" s="5"/>
      <c r="H145" s="5"/>
      <c r="I145" s="5"/>
    </row>
    <row r="146" spans="1:9" ht="12.75" customHeight="1">
      <c r="A146" s="5"/>
      <c r="B146" s="5"/>
      <c r="C146" s="5"/>
      <c r="D146" s="5"/>
      <c r="E146" s="5"/>
      <c r="F146" s="5"/>
      <c r="G146" s="5"/>
      <c r="H146" s="5"/>
      <c r="I146" s="5"/>
    </row>
    <row r="147" spans="1:9" ht="12.75" customHeight="1">
      <c r="A147" s="5"/>
      <c r="B147" s="5"/>
      <c r="C147" s="5"/>
      <c r="D147" s="5"/>
      <c r="E147" s="5"/>
      <c r="F147" s="5"/>
      <c r="G147" s="5"/>
      <c r="H147" s="5"/>
      <c r="I147" s="5"/>
    </row>
    <row r="148" spans="1:9" ht="12.75" customHeight="1">
      <c r="A148" s="5"/>
      <c r="B148" s="5"/>
      <c r="C148" s="5"/>
      <c r="D148" s="5"/>
      <c r="E148" s="5"/>
      <c r="F148" s="5"/>
      <c r="G148" s="5"/>
      <c r="H148" s="5"/>
      <c r="I148" s="5"/>
    </row>
    <row r="149" spans="1:9" ht="12.75" customHeight="1">
      <c r="A149" s="5"/>
      <c r="B149" s="5"/>
      <c r="C149" s="5"/>
      <c r="D149" s="5"/>
      <c r="E149" s="5"/>
      <c r="F149" s="5"/>
      <c r="G149" s="5"/>
      <c r="H149" s="5"/>
      <c r="I149" s="5"/>
    </row>
    <row r="150" spans="1:9" ht="12.75" customHeight="1">
      <c r="A150" s="5"/>
      <c r="B150" s="5"/>
      <c r="C150" s="5"/>
      <c r="D150" s="5"/>
      <c r="E150" s="5"/>
      <c r="F150" s="5"/>
      <c r="G150" s="5"/>
      <c r="H150" s="5"/>
      <c r="I150" s="5"/>
    </row>
    <row r="151" spans="1:9" ht="12.75" customHeight="1">
      <c r="A151" s="5"/>
      <c r="B151" s="5"/>
      <c r="C151" s="5"/>
      <c r="D151" s="5"/>
      <c r="E151" s="5"/>
      <c r="F151" s="5"/>
      <c r="G151" s="5"/>
      <c r="H151" s="5"/>
      <c r="I151" s="5"/>
    </row>
    <row r="152" spans="1:9" ht="12.75" customHeight="1">
      <c r="A152" s="5"/>
      <c r="B152" s="5"/>
      <c r="C152" s="5"/>
      <c r="D152" s="5"/>
      <c r="E152" s="5"/>
      <c r="F152" s="5"/>
      <c r="G152" s="5"/>
      <c r="H152" s="5"/>
      <c r="I152" s="5"/>
    </row>
    <row r="153" spans="1:9" ht="12.75" customHeight="1">
      <c r="A153" s="5"/>
      <c r="B153" s="5"/>
      <c r="C153" s="5"/>
      <c r="D153" s="5"/>
      <c r="E153" s="5"/>
      <c r="F153" s="5"/>
      <c r="G153" s="5"/>
      <c r="H153" s="5"/>
      <c r="I153" s="5"/>
    </row>
    <row r="154" spans="1:9" ht="12.75" customHeight="1">
      <c r="A154" s="5"/>
      <c r="B154" s="5"/>
      <c r="C154" s="5"/>
      <c r="D154" s="5"/>
      <c r="E154" s="5"/>
      <c r="F154" s="5"/>
      <c r="G154" s="5"/>
      <c r="H154" s="5"/>
      <c r="I154" s="5"/>
    </row>
    <row r="155" spans="1:9" ht="12.75" customHeight="1">
      <c r="A155" s="5"/>
      <c r="B155" s="5"/>
      <c r="C155" s="5"/>
      <c r="D155" s="5"/>
      <c r="E155" s="5"/>
      <c r="F155" s="5"/>
      <c r="G155" s="5"/>
      <c r="H155" s="5"/>
      <c r="I155" s="5"/>
    </row>
    <row r="156" spans="1:9" ht="12.75" customHeight="1">
      <c r="A156" s="5"/>
      <c r="B156" s="5"/>
      <c r="C156" s="5"/>
      <c r="D156" s="5"/>
      <c r="E156" s="5"/>
      <c r="F156" s="5"/>
      <c r="G156" s="5"/>
      <c r="H156" s="5"/>
      <c r="I156" s="5"/>
    </row>
    <row r="157" spans="1:9" ht="12.75" customHeight="1">
      <c r="A157" s="5"/>
      <c r="B157" s="5"/>
      <c r="C157" s="5"/>
      <c r="D157" s="5"/>
      <c r="E157" s="5"/>
      <c r="F157" s="5"/>
      <c r="G157" s="5"/>
      <c r="H157" s="5"/>
      <c r="I157" s="5"/>
    </row>
    <row r="158" spans="1:9" ht="12.75" customHeight="1">
      <c r="A158" s="5"/>
      <c r="B158" s="5"/>
      <c r="C158" s="5"/>
      <c r="D158" s="5"/>
      <c r="E158" s="5"/>
      <c r="F158" s="5"/>
      <c r="G158" s="5"/>
      <c r="H158" s="5"/>
      <c r="I158" s="5"/>
    </row>
    <row r="159" spans="1:9" ht="12.75" customHeight="1">
      <c r="A159" s="5"/>
      <c r="B159" s="5"/>
      <c r="C159" s="5"/>
      <c r="D159" s="5"/>
      <c r="E159" s="5"/>
      <c r="F159" s="5"/>
      <c r="G159" s="5"/>
      <c r="H159" s="5"/>
      <c r="I159" s="5"/>
    </row>
    <row r="160" spans="1:9" ht="12.75" customHeight="1">
      <c r="A160" s="5"/>
      <c r="B160" s="5"/>
      <c r="C160" s="5"/>
      <c r="D160" s="5"/>
      <c r="E160" s="5"/>
      <c r="F160" s="5"/>
      <c r="G160" s="5"/>
      <c r="H160" s="5"/>
      <c r="I160" s="5"/>
    </row>
    <row r="161" spans="1:9" ht="12.75" customHeight="1">
      <c r="A161" s="5"/>
      <c r="B161" s="5"/>
      <c r="C161" s="5"/>
      <c r="D161" s="5"/>
      <c r="E161" s="5"/>
      <c r="F161" s="5"/>
      <c r="G161" s="5"/>
      <c r="H161" s="5"/>
      <c r="I161" s="5"/>
    </row>
    <row r="162" spans="1:9" ht="12.75" customHeight="1">
      <c r="A162" s="5"/>
      <c r="B162" s="5"/>
      <c r="C162" s="5"/>
      <c r="D162" s="5"/>
      <c r="E162" s="5"/>
      <c r="F162" s="5"/>
      <c r="G162" s="5"/>
      <c r="H162" s="5"/>
      <c r="I162" s="5"/>
    </row>
    <row r="163" spans="1:9" ht="12.75" customHeight="1">
      <c r="A163" s="5"/>
      <c r="B163" s="5"/>
      <c r="C163" s="5"/>
      <c r="D163" s="5"/>
      <c r="E163" s="5"/>
      <c r="F163" s="5"/>
      <c r="G163" s="5"/>
      <c r="H163" s="5"/>
      <c r="I163" s="5"/>
    </row>
    <row r="164" spans="1:9" ht="12.75" customHeight="1">
      <c r="A164" s="5"/>
      <c r="B164" s="5"/>
      <c r="C164" s="5"/>
      <c r="D164" s="5"/>
      <c r="E164" s="5"/>
      <c r="F164" s="5"/>
      <c r="G164" s="5"/>
      <c r="H164" s="5"/>
      <c r="I164" s="5"/>
    </row>
    <row r="165" spans="1:9" ht="12.75" customHeight="1">
      <c r="A165" s="5"/>
      <c r="B165" s="5"/>
      <c r="C165" s="5"/>
      <c r="D165" s="5"/>
      <c r="E165" s="5"/>
      <c r="F165" s="5"/>
      <c r="G165" s="5"/>
      <c r="H165" s="5"/>
      <c r="I165" s="5"/>
    </row>
    <row r="166" spans="1:9" ht="12.75" customHeight="1">
      <c r="A166" s="5"/>
      <c r="B166" s="5"/>
      <c r="C166" s="5"/>
      <c r="D166" s="5"/>
      <c r="E166" s="5"/>
      <c r="F166" s="5"/>
      <c r="G166" s="5"/>
      <c r="H166" s="5"/>
      <c r="I166" s="5"/>
    </row>
    <row r="167" spans="1:9" ht="12.75" customHeight="1">
      <c r="A167" s="5"/>
      <c r="B167" s="5"/>
      <c r="C167" s="5"/>
      <c r="D167" s="5"/>
      <c r="E167" s="5"/>
      <c r="F167" s="5"/>
      <c r="G167" s="5"/>
      <c r="H167" s="5"/>
      <c r="I167" s="5"/>
    </row>
    <row r="168" spans="1:9" ht="12.75" customHeight="1">
      <c r="A168" s="5"/>
      <c r="B168" s="5"/>
      <c r="C168" s="5"/>
      <c r="D168" s="5"/>
      <c r="E168" s="5"/>
      <c r="F168" s="5"/>
      <c r="G168" s="5"/>
      <c r="H168" s="5"/>
      <c r="I168" s="5"/>
    </row>
    <row r="169" spans="1:9" ht="12.75" customHeight="1">
      <c r="A169" s="5"/>
      <c r="B169" s="5"/>
      <c r="C169" s="5"/>
      <c r="D169" s="5"/>
      <c r="E169" s="5"/>
      <c r="F169" s="5"/>
      <c r="G169" s="5"/>
      <c r="H169" s="5"/>
      <c r="I169" s="5"/>
    </row>
    <row r="170" spans="1:9" ht="12.75" customHeight="1">
      <c r="A170" s="5"/>
      <c r="B170" s="5"/>
      <c r="C170" s="5"/>
      <c r="D170" s="5"/>
      <c r="E170" s="5"/>
      <c r="F170" s="5"/>
      <c r="G170" s="5"/>
      <c r="H170" s="5"/>
      <c r="I170" s="5"/>
    </row>
    <row r="171" spans="1:9" ht="12.75" customHeight="1">
      <c r="A171" s="5"/>
      <c r="B171" s="5"/>
      <c r="C171" s="5"/>
      <c r="D171" s="5"/>
      <c r="E171" s="5"/>
      <c r="F171" s="5"/>
      <c r="G171" s="5"/>
      <c r="H171" s="5"/>
      <c r="I171" s="5"/>
    </row>
    <row r="172" spans="1:9" ht="12.75" customHeight="1">
      <c r="A172" s="5"/>
      <c r="B172" s="5"/>
      <c r="C172" s="5"/>
      <c r="D172" s="5"/>
      <c r="E172" s="5"/>
      <c r="F172" s="5"/>
      <c r="G172" s="5"/>
      <c r="H172" s="5"/>
      <c r="I172" s="5"/>
    </row>
    <row r="173" spans="1:9" ht="12.75" customHeight="1">
      <c r="A173" s="5"/>
      <c r="B173" s="5"/>
      <c r="C173" s="5"/>
      <c r="D173" s="5"/>
      <c r="E173" s="5"/>
      <c r="F173" s="5"/>
      <c r="G173" s="5"/>
      <c r="H173" s="5"/>
      <c r="I173" s="5"/>
    </row>
    <row r="174" spans="1:9" ht="12.75" customHeight="1">
      <c r="A174" s="5"/>
      <c r="B174" s="5"/>
      <c r="C174" s="5"/>
      <c r="D174" s="5"/>
      <c r="E174" s="5"/>
      <c r="F174" s="5"/>
      <c r="G174" s="5"/>
      <c r="H174" s="5"/>
      <c r="I174" s="5"/>
    </row>
    <row r="175" spans="1:9" ht="12.75" customHeight="1">
      <c r="A175" s="5"/>
      <c r="B175" s="5"/>
      <c r="C175" s="5"/>
      <c r="D175" s="5"/>
      <c r="E175" s="5"/>
      <c r="F175" s="5"/>
      <c r="G175" s="5"/>
      <c r="H175" s="5"/>
      <c r="I175" s="5"/>
    </row>
    <row r="176" spans="1:9" ht="12.75" customHeight="1">
      <c r="A176" s="5"/>
      <c r="B176" s="5"/>
      <c r="C176" s="5"/>
      <c r="D176" s="5"/>
      <c r="E176" s="5"/>
      <c r="F176" s="5"/>
      <c r="G176" s="5"/>
      <c r="H176" s="5"/>
      <c r="I176" s="5"/>
    </row>
    <row r="177" spans="1:9" ht="12.75" customHeight="1">
      <c r="A177" s="5"/>
      <c r="B177" s="5"/>
      <c r="C177" s="5"/>
      <c r="D177" s="5"/>
      <c r="E177" s="5"/>
      <c r="F177" s="5"/>
      <c r="G177" s="5"/>
      <c r="H177" s="5"/>
      <c r="I177" s="5"/>
    </row>
    <row r="178" spans="1:9" ht="12.75" customHeight="1">
      <c r="A178" s="5"/>
      <c r="B178" s="5"/>
      <c r="C178" s="5"/>
      <c r="D178" s="5"/>
      <c r="E178" s="5"/>
      <c r="F178" s="5"/>
      <c r="G178" s="5"/>
      <c r="H178" s="5"/>
      <c r="I178" s="5"/>
    </row>
    <row r="179" spans="1:9" ht="12.75" customHeight="1">
      <c r="A179" s="5"/>
      <c r="B179" s="5"/>
      <c r="C179" s="5"/>
      <c r="D179" s="5"/>
      <c r="E179" s="5"/>
      <c r="F179" s="5"/>
      <c r="G179" s="5"/>
      <c r="H179" s="5"/>
      <c r="I179" s="5"/>
    </row>
    <row r="180" spans="1:9" ht="12.75" customHeight="1">
      <c r="A180" s="5"/>
      <c r="B180" s="5"/>
      <c r="C180" s="5"/>
      <c r="D180" s="5"/>
      <c r="E180" s="5"/>
      <c r="F180" s="5"/>
      <c r="G180" s="5"/>
      <c r="H180" s="5"/>
      <c r="I180" s="5"/>
    </row>
    <row r="181" spans="1:9" ht="12.75" customHeight="1">
      <c r="A181" s="5"/>
      <c r="B181" s="5"/>
      <c r="C181" s="5"/>
      <c r="D181" s="5"/>
      <c r="E181" s="5"/>
      <c r="F181" s="5"/>
      <c r="G181" s="5"/>
      <c r="H181" s="5"/>
      <c r="I181" s="5"/>
    </row>
    <row r="182" spans="1:9" ht="12.75" customHeight="1">
      <c r="A182" s="5"/>
      <c r="B182" s="5"/>
      <c r="C182" s="5"/>
      <c r="D182" s="5"/>
      <c r="E182" s="5"/>
      <c r="F182" s="5"/>
      <c r="G182" s="5"/>
      <c r="H182" s="5"/>
      <c r="I182" s="5"/>
    </row>
    <row r="183" spans="1:9" ht="12.75" customHeight="1">
      <c r="A183" s="5"/>
      <c r="B183" s="5"/>
      <c r="C183" s="5"/>
      <c r="D183" s="5"/>
      <c r="E183" s="5"/>
      <c r="F183" s="5"/>
      <c r="G183" s="5"/>
      <c r="H183" s="5"/>
      <c r="I183" s="5"/>
    </row>
    <row r="184" spans="1:9" ht="12.75" customHeight="1">
      <c r="A184" s="5"/>
      <c r="B184" s="5"/>
      <c r="C184" s="5"/>
      <c r="D184" s="5"/>
      <c r="E184" s="5"/>
      <c r="F184" s="5"/>
      <c r="G184" s="5"/>
      <c r="H184" s="5"/>
      <c r="I184" s="5"/>
    </row>
    <row r="185" spans="1:9" ht="12.75" customHeight="1">
      <c r="A185" s="5"/>
      <c r="B185" s="5"/>
      <c r="C185" s="5"/>
      <c r="D185" s="5"/>
      <c r="E185" s="5"/>
      <c r="F185" s="5"/>
      <c r="G185" s="5"/>
      <c r="H185" s="5"/>
      <c r="I185" s="5"/>
    </row>
    <row r="186" spans="1:9" ht="12.75" customHeight="1">
      <c r="A186" s="5"/>
      <c r="B186" s="5"/>
      <c r="C186" s="5"/>
      <c r="D186" s="5"/>
      <c r="E186" s="5"/>
      <c r="F186" s="5"/>
      <c r="G186" s="5"/>
      <c r="H186" s="5"/>
      <c r="I186" s="5"/>
    </row>
    <row r="187" spans="1:9" ht="12.75" customHeight="1">
      <c r="A187" s="5"/>
      <c r="B187" s="5"/>
      <c r="C187" s="5"/>
      <c r="D187" s="5"/>
      <c r="E187" s="5"/>
      <c r="F187" s="5"/>
      <c r="G187" s="5"/>
      <c r="H187" s="5"/>
      <c r="I187" s="5"/>
    </row>
    <row r="188" spans="1:9" ht="12.75" customHeight="1">
      <c r="A188" s="5"/>
      <c r="B188" s="5"/>
      <c r="C188" s="5"/>
      <c r="D188" s="5"/>
      <c r="E188" s="5"/>
      <c r="F188" s="5"/>
      <c r="G188" s="5"/>
      <c r="H188" s="5"/>
      <c r="I188" s="5"/>
    </row>
    <row r="189" spans="1:9" ht="12.75" customHeight="1">
      <c r="A189" s="5"/>
      <c r="B189" s="5"/>
      <c r="C189" s="5"/>
      <c r="D189" s="5"/>
      <c r="E189" s="5"/>
      <c r="F189" s="5"/>
      <c r="G189" s="5"/>
      <c r="H189" s="5"/>
      <c r="I189" s="5"/>
    </row>
    <row r="190" spans="1:9" ht="12.75" customHeight="1">
      <c r="A190" s="5"/>
      <c r="B190" s="5"/>
      <c r="C190" s="5"/>
      <c r="D190" s="5"/>
      <c r="E190" s="5"/>
      <c r="F190" s="5"/>
      <c r="G190" s="5"/>
      <c r="H190" s="5"/>
      <c r="I190" s="5"/>
    </row>
    <row r="191" spans="1:9" ht="12.75" customHeight="1">
      <c r="A191" s="5"/>
      <c r="B191" s="5"/>
      <c r="C191" s="5"/>
      <c r="D191" s="5"/>
      <c r="E191" s="5"/>
      <c r="F191" s="5"/>
      <c r="G191" s="5"/>
      <c r="H191" s="5"/>
      <c r="I191" s="5"/>
    </row>
    <row r="192" spans="1:9" ht="12.75" customHeight="1">
      <c r="A192" s="5"/>
      <c r="B192" s="5"/>
      <c r="C192" s="5"/>
      <c r="D192" s="5"/>
      <c r="E192" s="5"/>
      <c r="F192" s="5"/>
      <c r="G192" s="5"/>
      <c r="H192" s="5"/>
      <c r="I192" s="5"/>
    </row>
    <row r="193" spans="1:9" ht="12.75" customHeight="1">
      <c r="A193" s="5"/>
      <c r="B193" s="5"/>
      <c r="C193" s="5"/>
      <c r="D193" s="5"/>
      <c r="E193" s="5"/>
      <c r="F193" s="5"/>
      <c r="G193" s="5"/>
      <c r="H193" s="5"/>
      <c r="I193" s="5"/>
    </row>
    <row r="194" spans="1:9" ht="12.75" customHeight="1">
      <c r="A194" s="5"/>
      <c r="B194" s="5"/>
      <c r="C194" s="5"/>
      <c r="D194" s="5"/>
      <c r="E194" s="5"/>
      <c r="F194" s="5"/>
      <c r="G194" s="5"/>
      <c r="H194" s="5"/>
      <c r="I194" s="5"/>
    </row>
    <row r="195" spans="1:9" ht="12.75" customHeight="1">
      <c r="A195" s="5"/>
      <c r="B195" s="5"/>
      <c r="C195" s="5"/>
      <c r="D195" s="5"/>
      <c r="E195" s="5"/>
      <c r="F195" s="5"/>
      <c r="G195" s="5"/>
      <c r="H195" s="5"/>
      <c r="I195" s="5"/>
    </row>
    <row r="196" spans="1:9" ht="12.75" customHeight="1">
      <c r="A196" s="5"/>
      <c r="B196" s="5"/>
      <c r="C196" s="5"/>
      <c r="D196" s="5"/>
      <c r="E196" s="5"/>
      <c r="F196" s="5"/>
      <c r="G196" s="5"/>
      <c r="H196" s="5"/>
      <c r="I196" s="5"/>
    </row>
    <row r="197" spans="1:9" ht="12.75" customHeight="1">
      <c r="A197" s="5"/>
      <c r="B197" s="5"/>
      <c r="C197" s="5"/>
      <c r="D197" s="5"/>
      <c r="E197" s="5"/>
      <c r="F197" s="5"/>
      <c r="G197" s="5"/>
      <c r="H197" s="5"/>
      <c r="I197" s="5"/>
    </row>
    <row r="198" spans="1:9" ht="12.75" customHeight="1">
      <c r="A198" s="5"/>
      <c r="B198" s="5"/>
      <c r="C198" s="5"/>
      <c r="D198" s="5"/>
      <c r="E198" s="5"/>
      <c r="F198" s="5"/>
      <c r="G198" s="5"/>
      <c r="H198" s="5"/>
      <c r="I198" s="5"/>
    </row>
    <row r="199" spans="1:9" ht="12.75" customHeight="1">
      <c r="A199" s="5"/>
      <c r="B199" s="5"/>
      <c r="C199" s="5"/>
      <c r="D199" s="5"/>
      <c r="E199" s="5"/>
      <c r="F199" s="5"/>
      <c r="G199" s="5"/>
      <c r="H199" s="5"/>
      <c r="I199" s="5"/>
    </row>
    <row r="200" spans="1:9" ht="12.75" customHeight="1">
      <c r="A200" s="5"/>
      <c r="B200" s="5"/>
      <c r="C200" s="5"/>
      <c r="D200" s="5"/>
      <c r="E200" s="5"/>
      <c r="F200" s="5"/>
      <c r="G200" s="5"/>
      <c r="H200" s="5"/>
      <c r="I200" s="5"/>
    </row>
    <row r="201" spans="1:9" ht="12.75" customHeight="1">
      <c r="A201" s="5"/>
      <c r="B201" s="5"/>
      <c r="C201" s="5"/>
      <c r="D201" s="5"/>
      <c r="E201" s="5"/>
      <c r="F201" s="5"/>
      <c r="G201" s="5"/>
      <c r="H201" s="5"/>
      <c r="I201" s="5"/>
    </row>
    <row r="202" spans="1:9" ht="12.75" customHeight="1">
      <c r="A202" s="5"/>
      <c r="B202" s="5"/>
      <c r="C202" s="5"/>
      <c r="D202" s="5"/>
      <c r="E202" s="5"/>
      <c r="F202" s="5"/>
      <c r="G202" s="5"/>
      <c r="H202" s="5"/>
      <c r="I202" s="5"/>
    </row>
    <row r="203" spans="1:9" ht="12.75" customHeight="1">
      <c r="A203" s="5"/>
      <c r="B203" s="5"/>
      <c r="C203" s="5"/>
      <c r="D203" s="5"/>
      <c r="E203" s="5"/>
      <c r="F203" s="5"/>
      <c r="G203" s="5"/>
      <c r="H203" s="5"/>
      <c r="I203" s="5"/>
    </row>
    <row r="204" spans="1:9" ht="12.75" customHeight="1">
      <c r="A204" s="5"/>
      <c r="B204" s="5"/>
      <c r="C204" s="5"/>
      <c r="D204" s="5"/>
      <c r="E204" s="5"/>
      <c r="F204" s="5"/>
      <c r="G204" s="5"/>
      <c r="H204" s="5"/>
      <c r="I204" s="5"/>
    </row>
    <row r="205" spans="1:9" ht="12.75" customHeight="1">
      <c r="A205" s="5"/>
      <c r="B205" s="5"/>
      <c r="C205" s="5"/>
      <c r="D205" s="5"/>
      <c r="E205" s="5"/>
      <c r="F205" s="5"/>
      <c r="G205" s="5"/>
      <c r="H205" s="5"/>
      <c r="I205" s="5"/>
    </row>
    <row r="206" spans="1:9" ht="12.75" customHeight="1">
      <c r="A206" s="5"/>
      <c r="B206" s="5"/>
      <c r="C206" s="5"/>
      <c r="D206" s="5"/>
      <c r="E206" s="5"/>
      <c r="F206" s="5"/>
      <c r="G206" s="5"/>
      <c r="H206" s="5"/>
      <c r="I206" s="5"/>
    </row>
    <row r="207" spans="1:9" ht="12.75" customHeight="1">
      <c r="A207" s="5"/>
      <c r="B207" s="5"/>
      <c r="C207" s="5"/>
      <c r="D207" s="5"/>
      <c r="E207" s="5"/>
      <c r="F207" s="5"/>
      <c r="G207" s="5"/>
      <c r="H207" s="5"/>
      <c r="I207" s="5"/>
    </row>
    <row r="208" spans="1:9" ht="12.75" customHeight="1">
      <c r="A208" s="5"/>
      <c r="B208" s="5"/>
      <c r="C208" s="5"/>
      <c r="D208" s="5"/>
      <c r="E208" s="5"/>
      <c r="F208" s="5"/>
      <c r="G208" s="5"/>
      <c r="H208" s="5"/>
      <c r="I208" s="5"/>
    </row>
    <row r="209" spans="1:9" ht="12.75" customHeight="1">
      <c r="A209" s="5"/>
      <c r="B209" s="5"/>
      <c r="C209" s="5"/>
      <c r="D209" s="5"/>
      <c r="E209" s="5"/>
      <c r="F209" s="5"/>
      <c r="G209" s="5"/>
      <c r="H209" s="5"/>
      <c r="I209" s="5"/>
    </row>
    <row r="210" spans="1:9" ht="12.75" customHeight="1">
      <c r="A210" s="5"/>
      <c r="B210" s="5"/>
      <c r="C210" s="5"/>
      <c r="D210" s="5"/>
      <c r="E210" s="5"/>
      <c r="F210" s="5"/>
      <c r="G210" s="5"/>
      <c r="H210" s="5"/>
      <c r="I210" s="5"/>
    </row>
    <row r="211" spans="1:9" ht="12.75" customHeight="1">
      <c r="A211" s="5"/>
      <c r="B211" s="5"/>
      <c r="C211" s="5"/>
      <c r="D211" s="5"/>
      <c r="E211" s="5"/>
      <c r="F211" s="5"/>
      <c r="G211" s="5"/>
      <c r="H211" s="5"/>
      <c r="I211" s="5"/>
    </row>
    <row r="212" spans="1:9" ht="12.75" customHeight="1">
      <c r="A212" s="5"/>
      <c r="B212" s="5"/>
      <c r="C212" s="5"/>
      <c r="D212" s="5"/>
      <c r="E212" s="5"/>
      <c r="F212" s="5"/>
      <c r="G212" s="5"/>
      <c r="H212" s="5"/>
      <c r="I212" s="5"/>
    </row>
    <row r="213" spans="1:9" ht="12.75" customHeight="1">
      <c r="A213" s="5"/>
      <c r="B213" s="5"/>
      <c r="C213" s="5"/>
      <c r="D213" s="5"/>
      <c r="E213" s="5"/>
      <c r="F213" s="5"/>
      <c r="G213" s="5"/>
      <c r="H213" s="5"/>
      <c r="I213" s="5"/>
    </row>
    <row r="214" spans="1:9" ht="12.75" customHeight="1">
      <c r="A214" s="5"/>
      <c r="B214" s="5"/>
      <c r="C214" s="5"/>
      <c r="D214" s="5"/>
      <c r="E214" s="5"/>
      <c r="F214" s="5"/>
      <c r="G214" s="5"/>
      <c r="H214" s="5"/>
      <c r="I214" s="5"/>
    </row>
    <row r="215" spans="1:9" ht="12.75" customHeight="1">
      <c r="A215" s="5"/>
      <c r="B215" s="5"/>
      <c r="C215" s="5"/>
      <c r="D215" s="5"/>
      <c r="E215" s="5"/>
      <c r="F215" s="5"/>
      <c r="G215" s="5"/>
      <c r="H215" s="5"/>
      <c r="I215" s="5"/>
    </row>
    <row r="216" spans="1:9" ht="12.75" customHeight="1">
      <c r="A216" s="5"/>
      <c r="B216" s="5"/>
      <c r="C216" s="5"/>
      <c r="D216" s="5"/>
      <c r="E216" s="5"/>
      <c r="F216" s="5"/>
      <c r="G216" s="5"/>
      <c r="H216" s="5"/>
      <c r="I216" s="5"/>
    </row>
    <row r="217" spans="1:9" ht="12.75" customHeight="1">
      <c r="A217" s="5"/>
      <c r="B217" s="5"/>
      <c r="C217" s="5"/>
      <c r="D217" s="5"/>
      <c r="E217" s="5"/>
      <c r="F217" s="5"/>
      <c r="G217" s="5"/>
      <c r="H217" s="5"/>
      <c r="I217" s="5"/>
    </row>
    <row r="218" spans="1:9" ht="12.75" customHeight="1">
      <c r="A218" s="5"/>
      <c r="B218" s="5"/>
      <c r="C218" s="5"/>
      <c r="D218" s="5"/>
      <c r="E218" s="5"/>
      <c r="F218" s="5"/>
      <c r="G218" s="5"/>
      <c r="H218" s="5"/>
      <c r="I218" s="5"/>
    </row>
    <row r="219" spans="1:9" ht="12.75" customHeight="1">
      <c r="A219" s="5"/>
      <c r="B219" s="5"/>
      <c r="C219" s="5"/>
      <c r="D219" s="5"/>
      <c r="E219" s="5"/>
      <c r="F219" s="5"/>
      <c r="G219" s="5"/>
      <c r="H219" s="5"/>
      <c r="I219" s="5"/>
    </row>
    <row r="220" spans="1:9" ht="12.75" customHeight="1">
      <c r="A220" s="5"/>
      <c r="B220" s="5"/>
      <c r="C220" s="5"/>
      <c r="D220" s="5"/>
      <c r="E220" s="5"/>
      <c r="F220" s="5"/>
      <c r="G220" s="5"/>
      <c r="H220" s="5"/>
      <c r="I220" s="5"/>
    </row>
    <row r="221" spans="1:9" ht="12.75" customHeight="1">
      <c r="A221" s="5"/>
      <c r="B221" s="5"/>
      <c r="C221" s="5"/>
      <c r="D221" s="5"/>
      <c r="E221" s="5"/>
      <c r="F221" s="5"/>
      <c r="G221" s="5"/>
      <c r="H221" s="5"/>
      <c r="I221" s="5"/>
    </row>
    <row r="222" spans="1:9" ht="12.75" customHeight="1">
      <c r="A222" s="5"/>
      <c r="B222" s="5"/>
      <c r="C222" s="5"/>
      <c r="D222" s="5"/>
      <c r="E222" s="5"/>
      <c r="F222" s="5"/>
      <c r="G222" s="5"/>
      <c r="H222" s="5"/>
      <c r="I222" s="5"/>
    </row>
    <row r="223" spans="1:9" ht="12.75" customHeight="1">
      <c r="A223" s="5"/>
      <c r="B223" s="5"/>
      <c r="C223" s="5"/>
      <c r="D223" s="5"/>
      <c r="E223" s="5"/>
      <c r="F223" s="5"/>
      <c r="G223" s="5"/>
      <c r="H223" s="5"/>
      <c r="I223" s="5"/>
    </row>
    <row r="224" spans="1:9" ht="12.75" customHeight="1">
      <c r="A224" s="5"/>
      <c r="B224" s="5"/>
      <c r="C224" s="5"/>
      <c r="D224" s="5"/>
      <c r="E224" s="5"/>
      <c r="F224" s="5"/>
      <c r="G224" s="5"/>
      <c r="H224" s="5"/>
      <c r="I224" s="5"/>
    </row>
    <row r="225" spans="1:9" ht="12.75" customHeight="1">
      <c r="A225" s="5"/>
      <c r="B225" s="5"/>
      <c r="C225" s="5"/>
      <c r="D225" s="5"/>
      <c r="E225" s="5"/>
      <c r="F225" s="5"/>
      <c r="G225" s="5"/>
      <c r="H225" s="5"/>
      <c r="I225" s="5"/>
    </row>
    <row r="226" spans="1:9" ht="12.75" customHeight="1">
      <c r="A226" s="5"/>
      <c r="B226" s="5"/>
      <c r="C226" s="5"/>
      <c r="D226" s="5"/>
      <c r="E226" s="5"/>
      <c r="F226" s="5"/>
      <c r="G226" s="5"/>
      <c r="H226" s="5"/>
      <c r="I226" s="5"/>
    </row>
    <row r="227" spans="1:9" ht="12.75" customHeight="1">
      <c r="A227" s="5"/>
      <c r="B227" s="5"/>
      <c r="C227" s="5"/>
      <c r="D227" s="5"/>
      <c r="E227" s="5"/>
      <c r="F227" s="5"/>
      <c r="G227" s="5"/>
      <c r="H227" s="5"/>
      <c r="I227" s="5"/>
    </row>
    <row r="228" spans="1:9" ht="12.75" customHeight="1">
      <c r="A228" s="5"/>
      <c r="B228" s="5"/>
      <c r="C228" s="5"/>
      <c r="D228" s="5"/>
      <c r="E228" s="5"/>
      <c r="F228" s="5"/>
      <c r="G228" s="5"/>
      <c r="H228" s="5"/>
      <c r="I228" s="5"/>
    </row>
    <row r="229" spans="1:9" ht="12.75" customHeight="1">
      <c r="A229" s="5"/>
      <c r="B229" s="5"/>
      <c r="C229" s="5"/>
      <c r="D229" s="5"/>
      <c r="E229" s="5"/>
      <c r="F229" s="5"/>
      <c r="G229" s="5"/>
      <c r="H229" s="5"/>
      <c r="I229" s="5"/>
    </row>
    <row r="230" spans="1:9" ht="12.75" customHeight="1">
      <c r="A230" s="5"/>
      <c r="B230" s="5"/>
      <c r="C230" s="5"/>
      <c r="D230" s="5"/>
      <c r="E230" s="5"/>
      <c r="F230" s="5"/>
      <c r="G230" s="5"/>
      <c r="H230" s="5"/>
      <c r="I230" s="5"/>
    </row>
    <row r="231" spans="1:9" ht="12.75" customHeight="1">
      <c r="A231" s="5"/>
      <c r="B231" s="5"/>
      <c r="C231" s="5"/>
      <c r="D231" s="5"/>
      <c r="E231" s="5"/>
      <c r="F231" s="5"/>
      <c r="G231" s="5"/>
      <c r="H231" s="5"/>
      <c r="I231" s="5"/>
    </row>
    <row r="232" spans="1:9" ht="12.75" customHeight="1">
      <c r="A232" s="5"/>
      <c r="B232" s="5"/>
      <c r="C232" s="5"/>
      <c r="D232" s="5"/>
      <c r="E232" s="5"/>
      <c r="F232" s="5"/>
      <c r="G232" s="5"/>
      <c r="H232" s="5"/>
      <c r="I232" s="5"/>
    </row>
    <row r="233" spans="1:9" ht="12.75" customHeight="1">
      <c r="A233" s="5"/>
      <c r="B233" s="5"/>
      <c r="C233" s="5"/>
      <c r="D233" s="5"/>
      <c r="E233" s="5"/>
      <c r="F233" s="5"/>
      <c r="G233" s="5"/>
      <c r="H233" s="5"/>
      <c r="I233" s="5"/>
    </row>
    <row r="234" spans="1:9" ht="12.75" customHeight="1">
      <c r="A234" s="5"/>
      <c r="B234" s="5"/>
      <c r="C234" s="5"/>
      <c r="D234" s="5"/>
      <c r="E234" s="5"/>
      <c r="F234" s="5"/>
      <c r="G234" s="5"/>
      <c r="H234" s="5"/>
      <c r="I234" s="5"/>
    </row>
    <row r="235" spans="1:9" ht="12.75" customHeight="1">
      <c r="A235" s="5"/>
      <c r="B235" s="5"/>
      <c r="C235" s="5"/>
      <c r="D235" s="5"/>
      <c r="E235" s="5"/>
      <c r="F235" s="5"/>
      <c r="G235" s="5"/>
      <c r="H235" s="5"/>
      <c r="I235" s="5"/>
    </row>
    <row r="236" spans="1:9" ht="12.75" customHeight="1">
      <c r="A236" s="5"/>
      <c r="B236" s="5"/>
      <c r="C236" s="5"/>
      <c r="D236" s="5"/>
      <c r="E236" s="5"/>
      <c r="F236" s="5"/>
      <c r="G236" s="5"/>
      <c r="H236" s="5"/>
      <c r="I236" s="5"/>
    </row>
    <row r="237" spans="1:9" ht="12.75" customHeight="1">
      <c r="A237" s="5"/>
      <c r="B237" s="5"/>
      <c r="C237" s="5"/>
      <c r="D237" s="5"/>
      <c r="E237" s="5"/>
      <c r="F237" s="5"/>
      <c r="G237" s="5"/>
      <c r="H237" s="5"/>
      <c r="I237" s="5"/>
    </row>
    <row r="238" spans="1:9" ht="12.75" customHeight="1">
      <c r="A238" s="5"/>
      <c r="B238" s="5"/>
      <c r="C238" s="5"/>
      <c r="D238" s="5"/>
      <c r="E238" s="5"/>
      <c r="F238" s="5"/>
      <c r="G238" s="5"/>
      <c r="H238" s="5"/>
      <c r="I238" s="5"/>
    </row>
    <row r="239" spans="1:9" ht="12.75" customHeight="1">
      <c r="A239" s="5"/>
      <c r="B239" s="5"/>
      <c r="C239" s="5"/>
      <c r="D239" s="5"/>
      <c r="E239" s="5"/>
      <c r="F239" s="5"/>
      <c r="G239" s="5"/>
      <c r="H239" s="5"/>
      <c r="I239" s="5"/>
    </row>
    <row r="240" spans="1:9" ht="12.75" customHeight="1">
      <c r="A240" s="5"/>
      <c r="B240" s="5"/>
      <c r="C240" s="5"/>
      <c r="D240" s="5"/>
      <c r="E240" s="5"/>
      <c r="F240" s="5"/>
      <c r="G240" s="5"/>
      <c r="H240" s="5"/>
      <c r="I240" s="5"/>
    </row>
    <row r="241" spans="1:9" ht="12.75" customHeight="1">
      <c r="A241" s="5"/>
      <c r="B241" s="5"/>
      <c r="C241" s="5"/>
      <c r="D241" s="5"/>
      <c r="E241" s="5"/>
      <c r="F241" s="5"/>
      <c r="G241" s="5"/>
      <c r="H241" s="5"/>
      <c r="I241" s="5"/>
    </row>
    <row r="242" spans="1:9" ht="12.75" customHeight="1">
      <c r="A242" s="5"/>
      <c r="B242" s="5"/>
      <c r="C242" s="5"/>
      <c r="D242" s="5"/>
      <c r="E242" s="5"/>
      <c r="F242" s="5"/>
      <c r="G242" s="5"/>
      <c r="H242" s="5"/>
      <c r="I242" s="5"/>
    </row>
    <row r="243" spans="1:9" ht="12.75" customHeight="1">
      <c r="A243" s="5"/>
      <c r="B243" s="5"/>
      <c r="C243" s="5"/>
      <c r="D243" s="5"/>
      <c r="E243" s="5"/>
      <c r="F243" s="5"/>
      <c r="G243" s="5"/>
      <c r="H243" s="5"/>
      <c r="I243" s="5"/>
    </row>
    <row r="244" spans="1:9" ht="12.75" customHeight="1">
      <c r="A244" s="5"/>
      <c r="B244" s="5"/>
      <c r="C244" s="5"/>
      <c r="D244" s="5"/>
      <c r="E244" s="5"/>
      <c r="F244" s="5"/>
      <c r="G244" s="5"/>
      <c r="H244" s="5"/>
      <c r="I244" s="5"/>
    </row>
    <row r="245" spans="1:9" ht="12.75" customHeight="1">
      <c r="A245" s="5"/>
      <c r="B245" s="5"/>
      <c r="C245" s="5"/>
      <c r="D245" s="5"/>
      <c r="E245" s="5"/>
      <c r="F245" s="5"/>
      <c r="G245" s="5"/>
      <c r="H245" s="5"/>
      <c r="I245" s="5"/>
    </row>
    <row r="246" spans="1:9" ht="12.75" customHeight="1">
      <c r="A246" s="5"/>
      <c r="B246" s="5"/>
      <c r="C246" s="5"/>
      <c r="D246" s="5"/>
      <c r="E246" s="5"/>
      <c r="F246" s="5"/>
      <c r="G246" s="5"/>
      <c r="H246" s="5"/>
      <c r="I246" s="5"/>
    </row>
    <row r="247" spans="1:9" ht="12.75" customHeight="1">
      <c r="A247" s="5"/>
      <c r="B247" s="5"/>
      <c r="C247" s="5"/>
      <c r="D247" s="5"/>
      <c r="E247" s="5"/>
      <c r="F247" s="5"/>
      <c r="G247" s="5"/>
      <c r="H247" s="5"/>
      <c r="I247" s="5"/>
    </row>
    <row r="248" spans="1:9" ht="12.75" customHeight="1">
      <c r="A248" s="5"/>
      <c r="B248" s="5"/>
      <c r="C248" s="5"/>
      <c r="D248" s="5"/>
      <c r="E248" s="5"/>
      <c r="F248" s="5"/>
      <c r="G248" s="5"/>
      <c r="H248" s="5"/>
      <c r="I248" s="5"/>
    </row>
    <row r="249" spans="1:9" ht="12.75" customHeight="1">
      <c r="A249" s="5"/>
      <c r="B249" s="5"/>
      <c r="C249" s="5"/>
      <c r="D249" s="5"/>
      <c r="E249" s="5"/>
      <c r="F249" s="5"/>
      <c r="G249" s="5"/>
      <c r="H249" s="5"/>
      <c r="I249" s="5"/>
    </row>
    <row r="250" spans="1:9" ht="12.75" customHeight="1">
      <c r="A250" s="5"/>
      <c r="B250" s="5"/>
      <c r="C250" s="5"/>
      <c r="D250" s="5"/>
      <c r="E250" s="5"/>
      <c r="F250" s="5"/>
      <c r="G250" s="5"/>
      <c r="H250" s="5"/>
      <c r="I250" s="5"/>
    </row>
    <row r="251" spans="1:9" ht="12.75" customHeight="1">
      <c r="A251" s="5"/>
      <c r="B251" s="5"/>
      <c r="C251" s="5"/>
      <c r="D251" s="5"/>
      <c r="E251" s="5"/>
      <c r="F251" s="5"/>
      <c r="G251" s="5"/>
      <c r="H251" s="5"/>
      <c r="I251" s="5"/>
    </row>
    <row r="252" spans="1:9" ht="12.75" customHeight="1">
      <c r="A252" s="5"/>
      <c r="B252" s="5"/>
      <c r="C252" s="5"/>
      <c r="D252" s="5"/>
      <c r="E252" s="5"/>
      <c r="F252" s="5"/>
      <c r="G252" s="5"/>
      <c r="H252" s="5"/>
      <c r="I252" s="5"/>
    </row>
    <row r="253" spans="1:9" ht="12.75" customHeight="1">
      <c r="A253" s="5"/>
      <c r="B253" s="5"/>
      <c r="C253" s="5"/>
      <c r="D253" s="5"/>
      <c r="E253" s="5"/>
      <c r="F253" s="5"/>
      <c r="G253" s="5"/>
      <c r="H253" s="5"/>
      <c r="I253" s="5"/>
    </row>
    <row r="254" spans="1:9" ht="12.75" customHeight="1">
      <c r="A254" s="5"/>
      <c r="B254" s="5"/>
      <c r="C254" s="5"/>
      <c r="D254" s="5"/>
      <c r="E254" s="5"/>
      <c r="F254" s="5"/>
      <c r="G254" s="5"/>
      <c r="H254" s="5"/>
      <c r="I254" s="5"/>
    </row>
    <row r="255" spans="1:9" ht="12.75" customHeight="1">
      <c r="A255" s="5"/>
      <c r="B255" s="5"/>
      <c r="C255" s="5"/>
      <c r="D255" s="5"/>
      <c r="E255" s="5"/>
      <c r="F255" s="5"/>
      <c r="G255" s="5"/>
      <c r="H255" s="5"/>
      <c r="I255" s="5"/>
    </row>
    <row r="256" spans="1:9" ht="12.75" customHeight="1">
      <c r="A256" s="5"/>
      <c r="B256" s="5"/>
      <c r="C256" s="5"/>
      <c r="D256" s="5"/>
      <c r="E256" s="5"/>
      <c r="F256" s="5"/>
      <c r="G256" s="5"/>
      <c r="H256" s="5"/>
      <c r="I256" s="5"/>
    </row>
    <row r="257" spans="1:9" ht="12.75" customHeight="1">
      <c r="A257" s="5"/>
      <c r="B257" s="5"/>
      <c r="C257" s="5"/>
      <c r="D257" s="5"/>
      <c r="E257" s="5"/>
      <c r="F257" s="5"/>
      <c r="G257" s="5"/>
      <c r="H257" s="5"/>
      <c r="I257" s="5"/>
    </row>
    <row r="258" spans="1:9" ht="12.75" customHeight="1">
      <c r="A258" s="5"/>
      <c r="B258" s="5"/>
      <c r="C258" s="5"/>
      <c r="D258" s="5"/>
      <c r="E258" s="5"/>
      <c r="F258" s="5"/>
      <c r="G258" s="5"/>
      <c r="H258" s="5"/>
      <c r="I258" s="5"/>
    </row>
    <row r="259" spans="1:9" ht="12.75" customHeight="1">
      <c r="A259" s="5"/>
      <c r="B259" s="5"/>
      <c r="C259" s="5"/>
      <c r="D259" s="5"/>
      <c r="E259" s="5"/>
      <c r="F259" s="5"/>
      <c r="G259" s="5"/>
      <c r="H259" s="5"/>
      <c r="I259" s="5"/>
    </row>
    <row r="260" spans="1:9" ht="12.75" customHeight="1">
      <c r="A260" s="5"/>
      <c r="B260" s="5"/>
      <c r="C260" s="5"/>
      <c r="D260" s="5"/>
      <c r="E260" s="5"/>
      <c r="F260" s="5"/>
      <c r="G260" s="5"/>
      <c r="H260" s="5"/>
      <c r="I260" s="5"/>
    </row>
    <row r="261" spans="1:9" ht="12.75" customHeight="1">
      <c r="A261" s="5"/>
      <c r="B261" s="5"/>
      <c r="C261" s="5"/>
      <c r="D261" s="5"/>
      <c r="E261" s="5"/>
      <c r="F261" s="5"/>
      <c r="G261" s="5"/>
      <c r="H261" s="5"/>
      <c r="I261" s="5"/>
    </row>
    <row r="262" spans="1:9" ht="12.75" customHeight="1">
      <c r="A262" s="5"/>
      <c r="B262" s="5"/>
      <c r="C262" s="5"/>
      <c r="D262" s="5"/>
      <c r="E262" s="5"/>
      <c r="F262" s="5"/>
      <c r="G262" s="5"/>
      <c r="H262" s="5"/>
      <c r="I262" s="5"/>
    </row>
    <row r="263" spans="1:9" ht="12.75" customHeight="1">
      <c r="A263" s="5"/>
      <c r="B263" s="5"/>
      <c r="C263" s="5"/>
      <c r="D263" s="5"/>
      <c r="E263" s="5"/>
      <c r="F263" s="5"/>
      <c r="G263" s="5"/>
      <c r="H263" s="5"/>
      <c r="I263" s="5"/>
    </row>
    <row r="264" spans="1:9" ht="12.75" customHeight="1">
      <c r="A264" s="5"/>
      <c r="B264" s="5"/>
      <c r="C264" s="5"/>
      <c r="D264" s="5"/>
      <c r="E264" s="5"/>
      <c r="F264" s="5"/>
      <c r="G264" s="5"/>
      <c r="H264" s="5"/>
      <c r="I264" s="5"/>
    </row>
    <row r="265" spans="1:9" ht="12.75" customHeight="1">
      <c r="A265" s="5"/>
      <c r="B265" s="5"/>
      <c r="C265" s="5"/>
      <c r="D265" s="5"/>
      <c r="E265" s="5"/>
      <c r="F265" s="5"/>
      <c r="G265" s="5"/>
      <c r="H265" s="5"/>
      <c r="I265" s="5"/>
    </row>
    <row r="266" spans="1:9" ht="12.75" customHeight="1">
      <c r="A266" s="5"/>
      <c r="B266" s="5"/>
      <c r="C266" s="5"/>
      <c r="D266" s="5"/>
      <c r="E266" s="5"/>
      <c r="F266" s="5"/>
      <c r="G266" s="5"/>
      <c r="H266" s="5"/>
      <c r="I266" s="5"/>
    </row>
    <row r="267" spans="1:9" ht="12.75" customHeight="1">
      <c r="A267" s="5"/>
      <c r="B267" s="5"/>
      <c r="C267" s="5"/>
      <c r="D267" s="5"/>
      <c r="E267" s="5"/>
      <c r="F267" s="5"/>
      <c r="G267" s="5"/>
      <c r="H267" s="5"/>
      <c r="I267" s="5"/>
    </row>
    <row r="268" spans="1:9" ht="12.75" customHeight="1">
      <c r="A268" s="5"/>
      <c r="B268" s="5"/>
      <c r="C268" s="5"/>
      <c r="D268" s="5"/>
      <c r="E268" s="5"/>
      <c r="F268" s="5"/>
      <c r="G268" s="5"/>
      <c r="H268" s="5"/>
      <c r="I268" s="5"/>
    </row>
    <row r="269" spans="1:9" ht="12.75" customHeight="1">
      <c r="A269" s="5"/>
      <c r="B269" s="5"/>
      <c r="C269" s="5"/>
      <c r="D269" s="5"/>
      <c r="E269" s="5"/>
      <c r="F269" s="5"/>
      <c r="G269" s="5"/>
      <c r="H269" s="5"/>
      <c r="I269" s="5"/>
    </row>
    <row r="270" spans="1:9" ht="12.75" customHeight="1">
      <c r="A270" s="5"/>
      <c r="B270" s="5"/>
      <c r="C270" s="5"/>
      <c r="D270" s="5"/>
      <c r="E270" s="5"/>
      <c r="F270" s="5"/>
      <c r="G270" s="5"/>
      <c r="H270" s="5"/>
      <c r="I270" s="5"/>
    </row>
    <row r="271" spans="1:9" ht="12.75" customHeight="1">
      <c r="A271" s="5"/>
      <c r="B271" s="5"/>
      <c r="C271" s="5"/>
      <c r="D271" s="5"/>
      <c r="E271" s="5"/>
      <c r="F271" s="5"/>
      <c r="G271" s="5"/>
      <c r="H271" s="5"/>
      <c r="I271" s="5"/>
    </row>
    <row r="272" spans="1:9" ht="12.75" customHeight="1">
      <c r="A272" s="5"/>
      <c r="B272" s="5"/>
      <c r="C272" s="5"/>
      <c r="D272" s="5"/>
      <c r="E272" s="5"/>
      <c r="F272" s="5"/>
      <c r="G272" s="5"/>
      <c r="H272" s="5"/>
      <c r="I272" s="5"/>
    </row>
    <row r="273" spans="1:9" ht="12.75" customHeight="1">
      <c r="A273" s="5"/>
      <c r="B273" s="5"/>
      <c r="C273" s="5"/>
      <c r="D273" s="5"/>
      <c r="E273" s="5"/>
      <c r="F273" s="5"/>
      <c r="G273" s="5"/>
      <c r="H273" s="5"/>
      <c r="I273" s="5"/>
    </row>
    <row r="274" spans="1:9" ht="12.75" customHeight="1">
      <c r="A274" s="5"/>
      <c r="B274" s="5"/>
      <c r="C274" s="5"/>
      <c r="D274" s="5"/>
      <c r="E274" s="5"/>
      <c r="F274" s="5"/>
      <c r="G274" s="5"/>
      <c r="H274" s="5"/>
      <c r="I274" s="5"/>
    </row>
    <row r="275" spans="1:9" ht="12.75" customHeight="1">
      <c r="A275" s="5"/>
      <c r="B275" s="5"/>
      <c r="C275" s="5"/>
      <c r="D275" s="5"/>
      <c r="E275" s="5"/>
      <c r="F275" s="5"/>
      <c r="G275" s="5"/>
      <c r="H275" s="5"/>
      <c r="I275" s="5"/>
    </row>
    <row r="276" spans="1:9" ht="12.75" customHeight="1">
      <c r="A276" s="5"/>
      <c r="B276" s="5"/>
      <c r="C276" s="5"/>
      <c r="D276" s="5"/>
      <c r="E276" s="5"/>
      <c r="F276" s="5"/>
      <c r="G276" s="5"/>
      <c r="H276" s="5"/>
      <c r="I276" s="5"/>
    </row>
    <row r="277" spans="1:9" ht="12.75" customHeight="1">
      <c r="A277" s="5"/>
      <c r="B277" s="5"/>
      <c r="C277" s="5"/>
      <c r="D277" s="5"/>
      <c r="E277" s="5"/>
      <c r="F277" s="5"/>
      <c r="G277" s="5"/>
      <c r="H277" s="5"/>
      <c r="I277" s="5"/>
    </row>
    <row r="278" spans="1:9" ht="12.75" customHeight="1">
      <c r="A278" s="5"/>
      <c r="B278" s="5"/>
      <c r="C278" s="5"/>
      <c r="D278" s="5"/>
      <c r="E278" s="5"/>
      <c r="F278" s="5"/>
      <c r="G278" s="5"/>
      <c r="H278" s="5"/>
      <c r="I278" s="5"/>
    </row>
    <row r="279" spans="1:9" ht="12.75" customHeight="1">
      <c r="A279" s="5"/>
      <c r="B279" s="5"/>
      <c r="C279" s="5"/>
      <c r="D279" s="5"/>
      <c r="E279" s="5"/>
      <c r="F279" s="5"/>
      <c r="G279" s="5"/>
      <c r="H279" s="5"/>
      <c r="I279" s="5"/>
    </row>
    <row r="280" spans="1:9" ht="12.75" customHeight="1">
      <c r="A280" s="5"/>
      <c r="B280" s="5"/>
      <c r="C280" s="5"/>
      <c r="D280" s="5"/>
      <c r="E280" s="5"/>
      <c r="F280" s="5"/>
      <c r="G280" s="5"/>
      <c r="H280" s="5"/>
      <c r="I280" s="5"/>
    </row>
    <row r="281" spans="1:9" ht="12.75" customHeight="1">
      <c r="A281" s="5"/>
      <c r="B281" s="5"/>
      <c r="C281" s="5"/>
      <c r="D281" s="5"/>
      <c r="E281" s="5"/>
      <c r="F281" s="5"/>
      <c r="G281" s="5"/>
      <c r="H281" s="5"/>
      <c r="I281" s="5"/>
    </row>
    <row r="282" spans="1:9" ht="12.75" customHeight="1">
      <c r="A282" s="5"/>
      <c r="B282" s="5"/>
      <c r="C282" s="5"/>
      <c r="D282" s="5"/>
      <c r="E282" s="5"/>
      <c r="F282" s="5"/>
      <c r="G282" s="5"/>
      <c r="H282" s="5"/>
      <c r="I282" s="5"/>
    </row>
    <row r="283" spans="1:9" ht="12.75" customHeight="1">
      <c r="A283" s="5"/>
      <c r="B283" s="5"/>
      <c r="C283" s="5"/>
      <c r="D283" s="5"/>
      <c r="E283" s="5"/>
      <c r="F283" s="5"/>
      <c r="G283" s="5"/>
      <c r="H283" s="5"/>
      <c r="I283" s="5"/>
    </row>
    <row r="284" spans="1:9" ht="12.75" customHeight="1">
      <c r="A284" s="5"/>
      <c r="B284" s="5"/>
      <c r="C284" s="5"/>
      <c r="D284" s="5"/>
      <c r="E284" s="5"/>
      <c r="F284" s="5"/>
      <c r="G284" s="5"/>
      <c r="H284" s="5"/>
      <c r="I284" s="5"/>
    </row>
    <row r="285" spans="1:9" ht="12.75" customHeight="1">
      <c r="A285" s="5"/>
      <c r="B285" s="5"/>
      <c r="C285" s="5"/>
      <c r="D285" s="5"/>
      <c r="E285" s="5"/>
      <c r="F285" s="5"/>
      <c r="G285" s="5"/>
      <c r="H285" s="5"/>
      <c r="I285" s="5"/>
    </row>
    <row r="286" spans="1:9" ht="12.75" customHeight="1">
      <c r="A286" s="5"/>
      <c r="B286" s="5"/>
      <c r="C286" s="5"/>
      <c r="D286" s="5"/>
      <c r="E286" s="5"/>
      <c r="F286" s="5"/>
      <c r="G286" s="5"/>
      <c r="H286" s="5"/>
      <c r="I286" s="5"/>
    </row>
    <row r="287" spans="1:9" ht="12.75" customHeight="1">
      <c r="A287" s="5"/>
      <c r="B287" s="5"/>
      <c r="C287" s="5"/>
      <c r="D287" s="5"/>
      <c r="E287" s="5"/>
      <c r="F287" s="5"/>
      <c r="G287" s="5"/>
      <c r="H287" s="5"/>
      <c r="I287" s="5"/>
    </row>
    <row r="288" spans="1:9" ht="12.75" customHeight="1">
      <c r="A288" s="5"/>
      <c r="B288" s="5"/>
      <c r="C288" s="5"/>
      <c r="D288" s="5"/>
      <c r="E288" s="5"/>
      <c r="F288" s="5"/>
      <c r="G288" s="5"/>
      <c r="H288" s="5"/>
      <c r="I288" s="5"/>
    </row>
    <row r="289" spans="1:9" ht="12.75" customHeight="1">
      <c r="A289" s="5"/>
      <c r="B289" s="5"/>
      <c r="C289" s="5"/>
      <c r="D289" s="5"/>
      <c r="E289" s="5"/>
      <c r="F289" s="5"/>
      <c r="G289" s="5"/>
      <c r="H289" s="5"/>
      <c r="I289" s="5"/>
    </row>
    <row r="290" spans="1:9" ht="12.75" customHeight="1">
      <c r="A290" s="5"/>
      <c r="B290" s="5"/>
      <c r="C290" s="5"/>
      <c r="D290" s="5"/>
      <c r="E290" s="5"/>
      <c r="F290" s="5"/>
      <c r="G290" s="5"/>
      <c r="H290" s="5"/>
      <c r="I290" s="5"/>
    </row>
    <row r="291" spans="1:9" ht="12.75" customHeight="1">
      <c r="A291" s="5"/>
      <c r="B291" s="5"/>
      <c r="C291" s="5"/>
      <c r="D291" s="5"/>
      <c r="E291" s="5"/>
      <c r="F291" s="5"/>
      <c r="G291" s="5"/>
      <c r="H291" s="5"/>
      <c r="I291" s="5"/>
    </row>
    <row r="292" spans="1:9" ht="12.75" customHeight="1">
      <c r="A292" s="5"/>
      <c r="B292" s="5"/>
      <c r="C292" s="5"/>
      <c r="D292" s="5"/>
      <c r="E292" s="5"/>
      <c r="F292" s="5"/>
      <c r="G292" s="5"/>
      <c r="H292" s="5"/>
      <c r="I292" s="5"/>
    </row>
    <row r="293" spans="1:9" ht="12.75" customHeight="1">
      <c r="A293" s="5"/>
      <c r="B293" s="5"/>
      <c r="C293" s="5"/>
      <c r="D293" s="5"/>
      <c r="E293" s="5"/>
      <c r="F293" s="5"/>
      <c r="G293" s="5"/>
      <c r="H293" s="5"/>
      <c r="I293" s="5"/>
    </row>
    <row r="294" spans="1:9" ht="12.75" customHeight="1">
      <c r="A294" s="5"/>
      <c r="B294" s="5"/>
      <c r="C294" s="5"/>
      <c r="D294" s="5"/>
      <c r="E294" s="5"/>
      <c r="F294" s="5"/>
      <c r="G294" s="5"/>
      <c r="H294" s="5"/>
      <c r="I294" s="5"/>
    </row>
    <row r="295" spans="1:9" ht="12.75" customHeight="1">
      <c r="A295" s="5"/>
      <c r="B295" s="5"/>
      <c r="C295" s="5"/>
      <c r="D295" s="5"/>
      <c r="E295" s="5"/>
      <c r="F295" s="5"/>
      <c r="G295" s="5"/>
      <c r="H295" s="5"/>
      <c r="I295" s="5"/>
    </row>
    <row r="296" spans="1:9" ht="12.75" customHeight="1">
      <c r="A296" s="5"/>
      <c r="B296" s="5"/>
      <c r="C296" s="5"/>
      <c r="D296" s="5"/>
      <c r="E296" s="5"/>
      <c r="F296" s="5"/>
      <c r="G296" s="5"/>
      <c r="H296" s="5"/>
      <c r="I296" s="5"/>
    </row>
    <row r="297" spans="1:9" ht="12.75" customHeight="1">
      <c r="A297" s="5"/>
      <c r="B297" s="5"/>
      <c r="C297" s="5"/>
      <c r="D297" s="5"/>
      <c r="E297" s="5"/>
      <c r="F297" s="5"/>
      <c r="G297" s="5"/>
      <c r="H297" s="5"/>
      <c r="I297" s="5"/>
    </row>
    <row r="298" spans="1:9" ht="12.75" customHeight="1">
      <c r="A298" s="5"/>
      <c r="B298" s="5"/>
      <c r="C298" s="5"/>
      <c r="D298" s="5"/>
      <c r="E298" s="5"/>
      <c r="F298" s="5"/>
      <c r="G298" s="5"/>
      <c r="H298" s="5"/>
      <c r="I298" s="5"/>
    </row>
    <row r="299" spans="1:9" ht="12.75" customHeight="1">
      <c r="A299" s="5"/>
      <c r="B299" s="5"/>
      <c r="C299" s="5"/>
      <c r="D299" s="5"/>
      <c r="E299" s="5"/>
      <c r="F299" s="5"/>
      <c r="G299" s="5"/>
      <c r="H299" s="5"/>
      <c r="I299" s="5"/>
    </row>
    <row r="300" spans="1:9" ht="12.75" customHeight="1">
      <c r="A300" s="5"/>
      <c r="B300" s="5"/>
      <c r="C300" s="5"/>
      <c r="D300" s="5"/>
      <c r="E300" s="5"/>
      <c r="F300" s="5"/>
      <c r="G300" s="5"/>
      <c r="H300" s="5"/>
      <c r="I300" s="5"/>
    </row>
    <row r="301" spans="1:9" ht="12.75" customHeight="1">
      <c r="A301" s="5"/>
      <c r="B301" s="5"/>
      <c r="C301" s="5"/>
      <c r="D301" s="5"/>
      <c r="E301" s="5"/>
      <c r="F301" s="5"/>
      <c r="G301" s="5"/>
      <c r="H301" s="5"/>
      <c r="I301" s="5"/>
    </row>
    <row r="302" spans="1:9" ht="12.75" customHeight="1">
      <c r="A302" s="5"/>
      <c r="B302" s="5"/>
      <c r="C302" s="5"/>
      <c r="D302" s="5"/>
      <c r="E302" s="5"/>
      <c r="F302" s="5"/>
      <c r="G302" s="5"/>
      <c r="H302" s="5"/>
      <c r="I302" s="5"/>
    </row>
    <row r="303" spans="1:9" ht="12.75" customHeight="1">
      <c r="A303" s="5"/>
      <c r="B303" s="5"/>
      <c r="C303" s="5"/>
      <c r="D303" s="5"/>
      <c r="E303" s="5"/>
      <c r="F303" s="5"/>
      <c r="G303" s="5"/>
      <c r="H303" s="5"/>
      <c r="I303" s="5"/>
    </row>
    <row r="304" spans="1:9" ht="12.75" customHeight="1">
      <c r="A304" s="5"/>
      <c r="B304" s="5"/>
      <c r="C304" s="5"/>
      <c r="D304" s="5"/>
      <c r="E304" s="5"/>
      <c r="F304" s="5"/>
      <c r="G304" s="5"/>
      <c r="H304" s="5"/>
      <c r="I304" s="5"/>
    </row>
    <row r="305" spans="1:9" ht="12.75" customHeight="1">
      <c r="A305" s="5"/>
      <c r="B305" s="5"/>
      <c r="C305" s="5"/>
      <c r="D305" s="5"/>
      <c r="E305" s="5"/>
      <c r="F305" s="5"/>
      <c r="G305" s="5"/>
      <c r="H305" s="5"/>
      <c r="I305" s="5"/>
    </row>
    <row r="306" spans="1:9" ht="12.75" customHeight="1">
      <c r="A306" s="5"/>
      <c r="B306" s="5"/>
      <c r="C306" s="5"/>
      <c r="D306" s="5"/>
      <c r="E306" s="5"/>
      <c r="F306" s="5"/>
      <c r="G306" s="5"/>
      <c r="H306" s="5"/>
      <c r="I306" s="5"/>
    </row>
    <row r="307" spans="1:9" ht="12.75" customHeight="1">
      <c r="A307" s="5"/>
      <c r="B307" s="5"/>
      <c r="C307" s="5"/>
      <c r="D307" s="5"/>
      <c r="E307" s="5"/>
      <c r="F307" s="5"/>
      <c r="G307" s="5"/>
      <c r="H307" s="5"/>
      <c r="I307" s="5"/>
    </row>
    <row r="308" spans="1:9" ht="12.75" customHeight="1">
      <c r="A308" s="5"/>
      <c r="B308" s="5"/>
      <c r="C308" s="5"/>
      <c r="D308" s="5"/>
      <c r="E308" s="5"/>
      <c r="F308" s="5"/>
      <c r="G308" s="5"/>
      <c r="H308" s="5"/>
      <c r="I308" s="5"/>
    </row>
    <row r="309" spans="1:9" ht="12.75" customHeight="1">
      <c r="A309" s="5"/>
      <c r="B309" s="5"/>
      <c r="C309" s="5"/>
      <c r="D309" s="5"/>
      <c r="E309" s="5"/>
      <c r="F309" s="5"/>
      <c r="G309" s="5"/>
      <c r="H309" s="5"/>
      <c r="I309" s="5"/>
    </row>
    <row r="310" spans="1:9" ht="12.75" customHeight="1">
      <c r="A310" s="5"/>
      <c r="B310" s="5"/>
      <c r="C310" s="5"/>
      <c r="D310" s="5"/>
      <c r="E310" s="5"/>
      <c r="F310" s="5"/>
      <c r="G310" s="5"/>
      <c r="H310" s="5"/>
      <c r="I310" s="5"/>
    </row>
    <row r="311" spans="1:9" ht="12.75" customHeight="1">
      <c r="A311" s="5"/>
      <c r="B311" s="5"/>
      <c r="C311" s="5"/>
      <c r="D311" s="5"/>
      <c r="E311" s="5"/>
      <c r="F311" s="5"/>
      <c r="G311" s="5"/>
      <c r="H311" s="5"/>
      <c r="I311" s="5"/>
    </row>
    <row r="312" spans="1:9" ht="12.75" customHeight="1">
      <c r="A312" s="5"/>
      <c r="B312" s="5"/>
      <c r="C312" s="5"/>
      <c r="D312" s="5"/>
      <c r="E312" s="5"/>
      <c r="F312" s="5"/>
      <c r="G312" s="5"/>
      <c r="H312" s="5"/>
      <c r="I312" s="5"/>
    </row>
    <row r="313" spans="1:9" ht="12.75" customHeight="1">
      <c r="A313" s="5"/>
      <c r="B313" s="5"/>
      <c r="C313" s="5"/>
      <c r="D313" s="5"/>
      <c r="E313" s="5"/>
      <c r="F313" s="5"/>
      <c r="G313" s="5"/>
      <c r="H313" s="5"/>
      <c r="I313" s="5"/>
    </row>
    <row r="314" spans="1:9" ht="12.75" customHeight="1">
      <c r="A314" s="5"/>
      <c r="B314" s="5"/>
      <c r="C314" s="5"/>
      <c r="D314" s="5"/>
      <c r="E314" s="5"/>
      <c r="F314" s="5"/>
      <c r="G314" s="5"/>
      <c r="H314" s="5"/>
      <c r="I314" s="5"/>
    </row>
    <row r="315" spans="1:9" ht="12.75" customHeight="1">
      <c r="A315" s="5"/>
      <c r="B315" s="5"/>
      <c r="C315" s="5"/>
      <c r="D315" s="5"/>
      <c r="E315" s="5"/>
      <c r="F315" s="5"/>
      <c r="G315" s="5"/>
      <c r="H315" s="5"/>
      <c r="I315" s="5"/>
    </row>
    <row r="316" spans="1:9" ht="12.75" customHeight="1">
      <c r="A316" s="5"/>
      <c r="B316" s="5"/>
      <c r="C316" s="5"/>
      <c r="D316" s="5"/>
      <c r="E316" s="5"/>
      <c r="F316" s="5"/>
      <c r="G316" s="5"/>
      <c r="H316" s="5"/>
      <c r="I316" s="5"/>
    </row>
    <row r="317" spans="1:9" ht="12.75" customHeight="1">
      <c r="A317" s="5"/>
      <c r="B317" s="5"/>
      <c r="C317" s="5"/>
      <c r="D317" s="5"/>
      <c r="E317" s="5"/>
      <c r="F317" s="5"/>
      <c r="G317" s="5"/>
      <c r="H317" s="5"/>
      <c r="I317" s="5"/>
    </row>
    <row r="318" spans="1:9" ht="12.75" customHeight="1">
      <c r="A318" s="5"/>
      <c r="B318" s="5"/>
      <c r="C318" s="5"/>
      <c r="D318" s="5"/>
      <c r="E318" s="5"/>
      <c r="F318" s="5"/>
      <c r="G318" s="5"/>
      <c r="H318" s="5"/>
      <c r="I318" s="5"/>
    </row>
    <row r="319" spans="1:9" ht="12.75" customHeight="1">
      <c r="A319" s="5"/>
      <c r="B319" s="5"/>
      <c r="C319" s="5"/>
      <c r="D319" s="5"/>
      <c r="E319" s="5"/>
      <c r="F319" s="5"/>
      <c r="G319" s="5"/>
      <c r="H319" s="5"/>
      <c r="I319" s="5"/>
    </row>
    <row r="320" spans="1:9" ht="12.75" customHeight="1">
      <c r="A320" s="5"/>
      <c r="B320" s="5"/>
      <c r="C320" s="5"/>
      <c r="D320" s="5"/>
      <c r="E320" s="5"/>
      <c r="F320" s="5"/>
      <c r="G320" s="5"/>
      <c r="H320" s="5"/>
      <c r="I320" s="5"/>
    </row>
    <row r="321" spans="1:9" ht="12.75" customHeight="1">
      <c r="A321" s="5"/>
      <c r="B321" s="5"/>
      <c r="C321" s="5"/>
      <c r="D321" s="5"/>
      <c r="E321" s="5"/>
      <c r="F321" s="5"/>
      <c r="G321" s="5"/>
      <c r="H321" s="5"/>
      <c r="I321" s="5"/>
    </row>
    <row r="322" spans="1:9" ht="12.75" customHeight="1">
      <c r="A322" s="5"/>
      <c r="B322" s="5"/>
      <c r="C322" s="5"/>
      <c r="D322" s="5"/>
      <c r="E322" s="5"/>
      <c r="F322" s="5"/>
      <c r="G322" s="5"/>
      <c r="H322" s="5"/>
      <c r="I322" s="5"/>
    </row>
    <row r="323" spans="1:9" ht="12.75" customHeight="1">
      <c r="A323" s="5"/>
      <c r="B323" s="5"/>
      <c r="C323" s="5"/>
      <c r="D323" s="5"/>
      <c r="E323" s="5"/>
      <c r="F323" s="5"/>
      <c r="G323" s="5"/>
      <c r="H323" s="5"/>
      <c r="I323" s="5"/>
    </row>
    <row r="324" spans="1:9" ht="12.75" customHeight="1">
      <c r="A324" s="5"/>
      <c r="B324" s="5"/>
      <c r="C324" s="5"/>
      <c r="D324" s="5"/>
      <c r="E324" s="5"/>
      <c r="F324" s="5"/>
      <c r="G324" s="5"/>
      <c r="H324" s="5"/>
      <c r="I324" s="5"/>
    </row>
    <row r="325" spans="1:9" ht="12.75" customHeight="1">
      <c r="A325" s="5"/>
      <c r="B325" s="5"/>
      <c r="C325" s="5"/>
      <c r="D325" s="5"/>
      <c r="E325" s="5"/>
      <c r="F325" s="5"/>
      <c r="G325" s="5"/>
      <c r="H325" s="5"/>
      <c r="I325" s="5"/>
    </row>
    <row r="326" spans="1:9" ht="12.75" customHeight="1">
      <c r="A326" s="5"/>
      <c r="B326" s="5"/>
      <c r="C326" s="5"/>
      <c r="D326" s="5"/>
      <c r="E326" s="5"/>
      <c r="F326" s="5"/>
      <c r="G326" s="5"/>
      <c r="H326" s="5"/>
      <c r="I326" s="5"/>
    </row>
    <row r="327" spans="1:9" ht="12.75" customHeight="1">
      <c r="A327" s="5"/>
      <c r="B327" s="5"/>
      <c r="C327" s="5"/>
      <c r="D327" s="5"/>
      <c r="E327" s="5"/>
      <c r="F327" s="5"/>
      <c r="G327" s="5"/>
      <c r="H327" s="5"/>
      <c r="I327" s="5"/>
    </row>
    <row r="328" spans="1:9" ht="12.75" customHeight="1">
      <c r="A328" s="5"/>
      <c r="B328" s="5"/>
      <c r="C328" s="5"/>
      <c r="D328" s="5"/>
      <c r="E328" s="5"/>
      <c r="F328" s="5"/>
      <c r="G328" s="5"/>
      <c r="H328" s="5"/>
      <c r="I328" s="5"/>
    </row>
    <row r="329" spans="1:9" ht="12.75" customHeight="1">
      <c r="A329" s="5"/>
      <c r="B329" s="5"/>
      <c r="C329" s="5"/>
      <c r="D329" s="5"/>
      <c r="E329" s="5"/>
      <c r="F329" s="5"/>
      <c r="G329" s="5"/>
      <c r="H329" s="5"/>
      <c r="I329" s="5"/>
    </row>
    <row r="330" spans="1:9" ht="12.75" customHeight="1">
      <c r="A330" s="5"/>
      <c r="B330" s="5"/>
      <c r="C330" s="5"/>
      <c r="D330" s="5"/>
      <c r="E330" s="5"/>
      <c r="F330" s="5"/>
      <c r="G330" s="5"/>
      <c r="H330" s="5"/>
      <c r="I330" s="5"/>
    </row>
    <row r="331" spans="1:9" ht="12.75" customHeight="1">
      <c r="A331" s="5"/>
      <c r="B331" s="5"/>
      <c r="C331" s="5"/>
      <c r="D331" s="5"/>
      <c r="E331" s="5"/>
      <c r="F331" s="5"/>
      <c r="G331" s="5"/>
      <c r="H331" s="5"/>
      <c r="I331" s="5"/>
    </row>
    <row r="332" spans="1:9" ht="12.75" customHeight="1">
      <c r="A332" s="5"/>
      <c r="B332" s="5"/>
      <c r="C332" s="5"/>
      <c r="D332" s="5"/>
      <c r="E332" s="5"/>
      <c r="F332" s="5"/>
      <c r="G332" s="5"/>
      <c r="H332" s="5"/>
      <c r="I332" s="5"/>
    </row>
    <row r="333" spans="1:9" ht="12.75" customHeight="1">
      <c r="A333" s="5"/>
      <c r="B333" s="5"/>
      <c r="C333" s="5"/>
      <c r="D333" s="5"/>
      <c r="E333" s="5"/>
      <c r="F333" s="5"/>
      <c r="G333" s="5"/>
      <c r="H333" s="5"/>
      <c r="I333" s="5"/>
    </row>
    <row r="334" spans="1:9" ht="12.75" customHeight="1">
      <c r="A334" s="5"/>
      <c r="B334" s="5"/>
      <c r="C334" s="5"/>
      <c r="D334" s="5"/>
      <c r="E334" s="5"/>
      <c r="F334" s="5"/>
      <c r="G334" s="5"/>
      <c r="H334" s="5"/>
      <c r="I334" s="5"/>
    </row>
    <row r="335" spans="1:9" ht="12.75" customHeight="1">
      <c r="A335" s="5"/>
      <c r="B335" s="5"/>
      <c r="C335" s="5"/>
      <c r="D335" s="5"/>
      <c r="E335" s="5"/>
      <c r="F335" s="5"/>
      <c r="G335" s="5"/>
      <c r="H335" s="5"/>
      <c r="I335" s="5"/>
    </row>
    <row r="336" spans="1:9" ht="12.75" customHeight="1">
      <c r="A336" s="5"/>
      <c r="B336" s="5"/>
      <c r="C336" s="5"/>
      <c r="D336" s="5"/>
      <c r="E336" s="5"/>
      <c r="F336" s="5"/>
      <c r="G336" s="5"/>
      <c r="H336" s="5"/>
      <c r="I336" s="5"/>
    </row>
    <row r="337" spans="1:9" ht="12.75" customHeight="1">
      <c r="A337" s="5"/>
      <c r="B337" s="5"/>
      <c r="C337" s="5"/>
      <c r="D337" s="5"/>
      <c r="E337" s="5"/>
      <c r="F337" s="5"/>
      <c r="G337" s="5"/>
      <c r="H337" s="5"/>
      <c r="I337" s="5"/>
    </row>
    <row r="338" spans="1:9" ht="12.75" customHeight="1">
      <c r="A338" s="5"/>
      <c r="B338" s="5"/>
      <c r="C338" s="5"/>
      <c r="D338" s="5"/>
      <c r="E338" s="5"/>
      <c r="F338" s="5"/>
      <c r="G338" s="5"/>
      <c r="H338" s="5"/>
      <c r="I338" s="5"/>
    </row>
    <row r="339" spans="1:9" ht="12.75" customHeight="1">
      <c r="A339" s="5"/>
      <c r="B339" s="5"/>
      <c r="C339" s="5"/>
      <c r="D339" s="5"/>
      <c r="E339" s="5"/>
      <c r="F339" s="5"/>
      <c r="G339" s="5"/>
      <c r="H339" s="5"/>
      <c r="I339" s="5"/>
    </row>
    <row r="340" spans="1:9" ht="12.75" customHeight="1">
      <c r="A340" s="5"/>
      <c r="B340" s="5"/>
      <c r="C340" s="5"/>
      <c r="D340" s="5"/>
      <c r="E340" s="5"/>
      <c r="F340" s="5"/>
      <c r="G340" s="5"/>
      <c r="H340" s="5"/>
      <c r="I340" s="5"/>
    </row>
    <row r="341" spans="1:9" ht="12.75" customHeight="1">
      <c r="A341" s="5"/>
      <c r="B341" s="5"/>
      <c r="C341" s="5"/>
      <c r="D341" s="5"/>
      <c r="E341" s="5"/>
      <c r="F341" s="5"/>
      <c r="G341" s="5"/>
      <c r="H341" s="5"/>
      <c r="I341" s="5"/>
    </row>
    <row r="342" spans="1:9" ht="12.75" customHeight="1">
      <c r="A342" s="5"/>
      <c r="B342" s="5"/>
      <c r="C342" s="5"/>
      <c r="D342" s="5"/>
      <c r="E342" s="5"/>
      <c r="F342" s="5"/>
      <c r="G342" s="5"/>
      <c r="H342" s="5"/>
      <c r="I342" s="5"/>
    </row>
    <row r="343" spans="1:9" ht="12.75" customHeight="1">
      <c r="A343" s="5"/>
      <c r="B343" s="5"/>
      <c r="C343" s="5"/>
      <c r="D343" s="5"/>
      <c r="E343" s="5"/>
      <c r="F343" s="5"/>
      <c r="G343" s="5"/>
      <c r="H343" s="5"/>
      <c r="I343" s="5"/>
    </row>
    <row r="344" spans="1:9" ht="12.75" customHeight="1">
      <c r="A344" s="5"/>
      <c r="B344" s="5"/>
      <c r="C344" s="5"/>
      <c r="D344" s="5"/>
      <c r="E344" s="5"/>
      <c r="F344" s="5"/>
      <c r="G344" s="5"/>
      <c r="H344" s="5"/>
      <c r="I344" s="5"/>
    </row>
    <row r="345" spans="1:9" ht="12.75" customHeight="1">
      <c r="A345" s="5"/>
      <c r="B345" s="5"/>
      <c r="C345" s="5"/>
      <c r="D345" s="5"/>
      <c r="E345" s="5"/>
      <c r="F345" s="5"/>
      <c r="G345" s="5"/>
      <c r="H345" s="5"/>
      <c r="I345" s="5"/>
    </row>
    <row r="346" spans="1:9" ht="12.75" customHeight="1">
      <c r="A346" s="5"/>
      <c r="B346" s="5"/>
      <c r="C346" s="5"/>
      <c r="D346" s="5"/>
      <c r="E346" s="5"/>
      <c r="F346" s="5"/>
      <c r="G346" s="5"/>
      <c r="H346" s="5"/>
      <c r="I346" s="5"/>
    </row>
    <row r="347" spans="1:9" ht="12.75" customHeight="1">
      <c r="A347" s="5"/>
      <c r="B347" s="5"/>
      <c r="C347" s="5"/>
      <c r="D347" s="5"/>
      <c r="E347" s="5"/>
      <c r="F347" s="5"/>
      <c r="G347" s="5"/>
      <c r="H347" s="5"/>
      <c r="I347" s="5"/>
    </row>
    <row r="348" spans="1:9" ht="12.75" customHeight="1">
      <c r="A348" s="5"/>
      <c r="B348" s="5"/>
      <c r="C348" s="5"/>
      <c r="D348" s="5"/>
      <c r="E348" s="5"/>
      <c r="F348" s="5"/>
      <c r="G348" s="5"/>
      <c r="H348" s="5"/>
      <c r="I348" s="5"/>
    </row>
    <row r="349" spans="1:9" ht="12.75" customHeight="1">
      <c r="A349" s="5"/>
      <c r="B349" s="5"/>
      <c r="C349" s="5"/>
      <c r="D349" s="5"/>
      <c r="E349" s="5"/>
      <c r="F349" s="5"/>
      <c r="G349" s="5"/>
      <c r="H349" s="5"/>
      <c r="I349" s="5"/>
    </row>
    <row r="350" spans="1:9" ht="12.75" customHeight="1">
      <c r="A350" s="5"/>
      <c r="B350" s="5"/>
      <c r="C350" s="5"/>
      <c r="D350" s="5"/>
      <c r="E350" s="5"/>
      <c r="F350" s="5"/>
      <c r="G350" s="5"/>
      <c r="H350" s="5"/>
      <c r="I350" s="5"/>
    </row>
    <row r="351" spans="1:9" ht="12.75" customHeight="1">
      <c r="A351" s="5"/>
      <c r="B351" s="5"/>
      <c r="C351" s="5"/>
      <c r="D351" s="5"/>
      <c r="E351" s="5"/>
      <c r="F351" s="5"/>
      <c r="G351" s="5"/>
      <c r="H351" s="5"/>
      <c r="I351" s="5"/>
    </row>
    <row r="352" spans="1:9" ht="12.75" customHeight="1">
      <c r="A352" s="5"/>
      <c r="B352" s="5"/>
      <c r="C352" s="5"/>
      <c r="D352" s="5"/>
      <c r="E352" s="5"/>
      <c r="F352" s="5"/>
      <c r="G352" s="5"/>
      <c r="H352" s="5"/>
      <c r="I352" s="5"/>
    </row>
    <row r="353" spans="1:9" ht="12.75" customHeight="1">
      <c r="A353" s="5"/>
      <c r="B353" s="5"/>
      <c r="C353" s="5"/>
      <c r="D353" s="5"/>
      <c r="E353" s="5"/>
      <c r="F353" s="5"/>
      <c r="G353" s="5"/>
      <c r="H353" s="5"/>
      <c r="I353" s="5"/>
    </row>
    <row r="354" spans="1:9" ht="12.75" customHeight="1">
      <c r="A354" s="5"/>
      <c r="B354" s="5"/>
      <c r="C354" s="5"/>
      <c r="D354" s="5"/>
      <c r="E354" s="5"/>
      <c r="F354" s="5"/>
      <c r="G354" s="5"/>
      <c r="H354" s="5"/>
      <c r="I354" s="5"/>
    </row>
    <row r="355" spans="1:9" ht="12.75" customHeight="1">
      <c r="A355" s="5"/>
      <c r="B355" s="5"/>
      <c r="C355" s="5"/>
      <c r="D355" s="5"/>
      <c r="E355" s="5"/>
      <c r="F355" s="5"/>
      <c r="G355" s="5"/>
      <c r="H355" s="5"/>
      <c r="I355" s="5"/>
    </row>
    <row r="356" spans="1:9" ht="12.75" customHeight="1">
      <c r="A356" s="5"/>
      <c r="B356" s="5"/>
      <c r="C356" s="5"/>
      <c r="D356" s="5"/>
      <c r="E356" s="5"/>
      <c r="F356" s="5"/>
      <c r="G356" s="5"/>
      <c r="H356" s="5"/>
      <c r="I356" s="5"/>
    </row>
    <row r="357" spans="1:9" ht="12.75" customHeight="1">
      <c r="A357" s="5"/>
      <c r="B357" s="5"/>
      <c r="C357" s="5"/>
      <c r="D357" s="5"/>
      <c r="E357" s="5"/>
      <c r="F357" s="5"/>
      <c r="G357" s="5"/>
      <c r="H357" s="5"/>
      <c r="I357" s="5"/>
    </row>
    <row r="358" spans="1:9" ht="12.75" customHeight="1">
      <c r="A358" s="5"/>
      <c r="B358" s="5"/>
      <c r="C358" s="5"/>
      <c r="D358" s="5"/>
      <c r="E358" s="5"/>
      <c r="F358" s="5"/>
      <c r="G358" s="5"/>
      <c r="H358" s="5"/>
      <c r="I358" s="5"/>
    </row>
    <row r="359" spans="1:9" ht="12.75" customHeight="1">
      <c r="A359" s="5"/>
      <c r="B359" s="5"/>
      <c r="C359" s="5"/>
      <c r="D359" s="5"/>
      <c r="E359" s="5"/>
      <c r="F359" s="5"/>
      <c r="G359" s="5"/>
      <c r="H359" s="5"/>
      <c r="I359" s="5"/>
    </row>
    <row r="360" spans="1:9" ht="12.75" customHeight="1">
      <c r="A360" s="5"/>
      <c r="B360" s="5"/>
      <c r="C360" s="5"/>
      <c r="D360" s="5"/>
      <c r="E360" s="5"/>
      <c r="F360" s="5"/>
      <c r="G360" s="5"/>
      <c r="H360" s="5"/>
      <c r="I360" s="5"/>
    </row>
    <row r="361" spans="1:9" ht="12.75" customHeight="1">
      <c r="A361" s="5"/>
      <c r="B361" s="5"/>
      <c r="C361" s="5"/>
      <c r="D361" s="5"/>
      <c r="E361" s="5"/>
      <c r="F361" s="5"/>
      <c r="G361" s="5"/>
      <c r="H361" s="5"/>
      <c r="I361" s="5"/>
    </row>
    <row r="362" spans="1:9" ht="12.75" customHeight="1">
      <c r="A362" s="5"/>
      <c r="B362" s="5"/>
      <c r="C362" s="5"/>
      <c r="D362" s="5"/>
      <c r="E362" s="5"/>
      <c r="F362" s="5"/>
      <c r="G362" s="5"/>
      <c r="H362" s="5"/>
      <c r="I362" s="5"/>
    </row>
    <row r="363" spans="1:9" ht="12.75" customHeight="1">
      <c r="A363" s="5"/>
      <c r="B363" s="5"/>
      <c r="C363" s="5"/>
      <c r="D363" s="5"/>
      <c r="E363" s="5"/>
      <c r="F363" s="5"/>
      <c r="G363" s="5"/>
      <c r="H363" s="5"/>
      <c r="I363" s="5"/>
    </row>
    <row r="364" spans="1:9" ht="12.75" customHeight="1">
      <c r="A364" s="5"/>
      <c r="B364" s="5"/>
      <c r="C364" s="5"/>
      <c r="D364" s="5"/>
      <c r="E364" s="5"/>
      <c r="F364" s="5"/>
      <c r="G364" s="5"/>
      <c r="H364" s="5"/>
      <c r="I364" s="5"/>
    </row>
    <row r="365" spans="1:9" ht="12.75" customHeight="1">
      <c r="A365" s="5"/>
      <c r="B365" s="5"/>
      <c r="C365" s="5"/>
      <c r="D365" s="5"/>
      <c r="E365" s="5"/>
      <c r="F365" s="5"/>
      <c r="G365" s="5"/>
      <c r="H365" s="5"/>
      <c r="I365" s="5"/>
    </row>
    <row r="366" spans="1:9" ht="12.75" customHeight="1">
      <c r="A366" s="5"/>
      <c r="B366" s="5"/>
      <c r="C366" s="5"/>
      <c r="D366" s="5"/>
      <c r="E366" s="5"/>
      <c r="F366" s="5"/>
      <c r="G366" s="5"/>
      <c r="H366" s="5"/>
      <c r="I366" s="5"/>
    </row>
    <row r="367" spans="1:9" ht="12.75" customHeight="1">
      <c r="A367" s="5"/>
      <c r="B367" s="5"/>
      <c r="C367" s="5"/>
      <c r="D367" s="5"/>
      <c r="E367" s="5"/>
      <c r="F367" s="5"/>
      <c r="G367" s="5"/>
      <c r="H367" s="5"/>
      <c r="I367" s="5"/>
    </row>
    <row r="368" spans="1:9" ht="12.75" customHeight="1">
      <c r="A368" s="5"/>
      <c r="B368" s="5"/>
      <c r="C368" s="5"/>
      <c r="D368" s="5"/>
      <c r="E368" s="5"/>
      <c r="F368" s="5"/>
      <c r="G368" s="5"/>
      <c r="H368" s="5"/>
      <c r="I368" s="5"/>
    </row>
    <row r="369" spans="1:9" ht="12.75" customHeight="1">
      <c r="A369" s="5"/>
      <c r="B369" s="5"/>
      <c r="C369" s="5"/>
      <c r="D369" s="5"/>
      <c r="E369" s="5"/>
      <c r="F369" s="5"/>
      <c r="G369" s="5"/>
      <c r="H369" s="5"/>
      <c r="I369" s="5"/>
    </row>
    <row r="370" spans="1:9" ht="12.75" customHeight="1">
      <c r="A370" s="5"/>
      <c r="B370" s="5"/>
      <c r="C370" s="5"/>
      <c r="D370" s="5"/>
      <c r="E370" s="5"/>
      <c r="F370" s="5"/>
      <c r="G370" s="5"/>
      <c r="H370" s="5"/>
      <c r="I370" s="5"/>
    </row>
    <row r="371" spans="1:9" ht="12.75" customHeight="1">
      <c r="A371" s="5"/>
      <c r="B371" s="5"/>
      <c r="C371" s="5"/>
      <c r="D371" s="5"/>
      <c r="E371" s="5"/>
      <c r="F371" s="5"/>
      <c r="G371" s="5"/>
      <c r="H371" s="5"/>
      <c r="I371" s="5"/>
    </row>
    <row r="372" spans="1:9" ht="12.75" customHeight="1">
      <c r="A372" s="5"/>
      <c r="B372" s="5"/>
      <c r="C372" s="5"/>
      <c r="D372" s="5"/>
      <c r="E372" s="5"/>
      <c r="F372" s="5"/>
      <c r="G372" s="5"/>
      <c r="H372" s="5"/>
      <c r="I372" s="5"/>
    </row>
    <row r="373" spans="1:9" ht="12.75" customHeight="1">
      <c r="A373" s="5"/>
      <c r="B373" s="5"/>
      <c r="C373" s="5"/>
      <c r="D373" s="5"/>
      <c r="E373" s="5"/>
      <c r="F373" s="5"/>
      <c r="G373" s="5"/>
      <c r="H373" s="5"/>
      <c r="I373" s="5"/>
    </row>
    <row r="374" spans="1:9" ht="12.75" customHeight="1">
      <c r="A374" s="5"/>
      <c r="B374" s="5"/>
      <c r="C374" s="5"/>
      <c r="D374" s="5"/>
      <c r="E374" s="5"/>
      <c r="F374" s="5"/>
      <c r="G374" s="5"/>
      <c r="H374" s="5"/>
      <c r="I374" s="5"/>
    </row>
    <row r="375" spans="1:9" ht="12.75" customHeight="1">
      <c r="A375" s="5"/>
      <c r="B375" s="5"/>
      <c r="C375" s="5"/>
      <c r="D375" s="5"/>
      <c r="E375" s="5"/>
      <c r="F375" s="5"/>
      <c r="G375" s="5"/>
      <c r="H375" s="5"/>
      <c r="I375" s="5"/>
    </row>
    <row r="376" spans="1:9" ht="12.75" customHeight="1">
      <c r="A376" s="5"/>
      <c r="B376" s="5"/>
      <c r="C376" s="5"/>
      <c r="D376" s="5"/>
      <c r="E376" s="5"/>
      <c r="F376" s="5"/>
      <c r="G376" s="5"/>
      <c r="H376" s="5"/>
      <c r="I376" s="5"/>
    </row>
    <row r="377" spans="1:9" ht="12.75" customHeight="1">
      <c r="A377" s="5"/>
      <c r="B377" s="5"/>
      <c r="C377" s="5"/>
      <c r="D377" s="5"/>
      <c r="E377" s="5"/>
      <c r="F377" s="5"/>
      <c r="G377" s="5"/>
      <c r="H377" s="5"/>
      <c r="I377" s="5"/>
    </row>
    <row r="378" spans="1:9" ht="12.75" customHeight="1">
      <c r="A378" s="5"/>
      <c r="B378" s="5"/>
      <c r="C378" s="5"/>
      <c r="D378" s="5"/>
      <c r="E378" s="5"/>
      <c r="F378" s="5"/>
      <c r="G378" s="5"/>
      <c r="H378" s="5"/>
      <c r="I378" s="5"/>
    </row>
    <row r="379" spans="1:9" ht="12.75" customHeight="1">
      <c r="A379" s="5"/>
      <c r="B379" s="5"/>
      <c r="C379" s="5"/>
      <c r="D379" s="5"/>
      <c r="E379" s="5"/>
      <c r="F379" s="5"/>
      <c r="G379" s="5"/>
      <c r="H379" s="5"/>
      <c r="I379" s="5"/>
    </row>
    <row r="380" spans="1:9" ht="12.75" customHeight="1">
      <c r="A380" s="5"/>
      <c r="B380" s="5"/>
      <c r="C380" s="5"/>
      <c r="D380" s="5"/>
      <c r="E380" s="5"/>
      <c r="F380" s="5"/>
      <c r="G380" s="5"/>
      <c r="H380" s="5"/>
      <c r="I380" s="5"/>
    </row>
    <row r="381" spans="1:9" ht="12.75" customHeight="1">
      <c r="A381" s="5"/>
      <c r="B381" s="5"/>
      <c r="C381" s="5"/>
      <c r="D381" s="5"/>
      <c r="E381" s="5"/>
      <c r="F381" s="5"/>
      <c r="G381" s="5"/>
      <c r="H381" s="5"/>
      <c r="I381" s="5"/>
    </row>
    <row r="382" spans="1:9" ht="12.75" customHeight="1">
      <c r="A382" s="5"/>
      <c r="B382" s="5"/>
      <c r="C382" s="5"/>
      <c r="D382" s="5"/>
      <c r="E382" s="5"/>
      <c r="F382" s="5"/>
      <c r="G382" s="5"/>
      <c r="H382" s="5"/>
      <c r="I382" s="5"/>
    </row>
    <row r="383" spans="1:9" ht="12.75" customHeight="1">
      <c r="A383" s="5"/>
      <c r="B383" s="5"/>
      <c r="C383" s="5"/>
      <c r="D383" s="5"/>
      <c r="E383" s="5"/>
      <c r="F383" s="5"/>
      <c r="G383" s="5"/>
      <c r="H383" s="5"/>
      <c r="I383" s="5"/>
    </row>
    <row r="384" spans="1:9" ht="12.75" customHeight="1">
      <c r="A384" s="5"/>
      <c r="B384" s="5"/>
      <c r="C384" s="5"/>
      <c r="D384" s="5"/>
      <c r="E384" s="5"/>
      <c r="F384" s="5"/>
      <c r="G384" s="5"/>
      <c r="H384" s="5"/>
      <c r="I384" s="5"/>
    </row>
    <row r="385" spans="1:9" ht="12.75" customHeight="1">
      <c r="A385" s="5"/>
      <c r="B385" s="5"/>
      <c r="C385" s="5"/>
      <c r="D385" s="5"/>
      <c r="E385" s="5"/>
      <c r="F385" s="5"/>
      <c r="G385" s="5"/>
      <c r="H385" s="5"/>
      <c r="I385" s="5"/>
    </row>
    <row r="386" spans="1:9" ht="12.75" customHeight="1">
      <c r="A386" s="5"/>
      <c r="B386" s="5"/>
      <c r="C386" s="5"/>
      <c r="D386" s="5"/>
      <c r="E386" s="5"/>
      <c r="F386" s="5"/>
      <c r="G386" s="5"/>
      <c r="H386" s="5"/>
      <c r="I386" s="5"/>
    </row>
    <row r="387" spans="1:9" ht="12.75" customHeight="1">
      <c r="A387" s="5"/>
      <c r="B387" s="5"/>
      <c r="C387" s="5"/>
      <c r="D387" s="5"/>
      <c r="E387" s="5"/>
      <c r="F387" s="5"/>
      <c r="G387" s="5"/>
      <c r="H387" s="5"/>
      <c r="I387" s="5"/>
    </row>
    <row r="388" spans="1:9" ht="12.75" customHeight="1">
      <c r="A388" s="5"/>
      <c r="B388" s="5"/>
      <c r="C388" s="5"/>
      <c r="D388" s="5"/>
      <c r="E388" s="5"/>
      <c r="F388" s="5"/>
      <c r="G388" s="5"/>
      <c r="H388" s="5"/>
      <c r="I388" s="5"/>
    </row>
    <row r="389" spans="1:9" ht="12.75" customHeight="1">
      <c r="A389" s="5"/>
      <c r="B389" s="5"/>
      <c r="C389" s="5"/>
      <c r="D389" s="5"/>
      <c r="E389" s="5"/>
      <c r="F389" s="5"/>
      <c r="G389" s="5"/>
      <c r="H389" s="5"/>
      <c r="I389" s="5"/>
    </row>
    <row r="390" spans="1:9" ht="12.75" customHeight="1">
      <c r="A390" s="5"/>
      <c r="B390" s="5"/>
      <c r="C390" s="5"/>
      <c r="D390" s="5"/>
      <c r="E390" s="5"/>
      <c r="F390" s="5"/>
      <c r="G390" s="5"/>
      <c r="H390" s="5"/>
      <c r="I390" s="5"/>
    </row>
    <row r="391" spans="1:9" ht="12.75" customHeight="1">
      <c r="A391" s="5"/>
      <c r="B391" s="5"/>
      <c r="C391" s="5"/>
      <c r="D391" s="5"/>
      <c r="E391" s="5"/>
      <c r="F391" s="5"/>
      <c r="G391" s="5"/>
      <c r="H391" s="5"/>
      <c r="I391" s="5"/>
    </row>
    <row r="392" spans="1:9" ht="12.75" customHeight="1">
      <c r="A392" s="5"/>
      <c r="B392" s="5"/>
      <c r="C392" s="5"/>
      <c r="D392" s="5"/>
      <c r="E392" s="5"/>
      <c r="F392" s="5"/>
      <c r="G392" s="5"/>
      <c r="H392" s="5"/>
      <c r="I392" s="5"/>
    </row>
    <row r="393" spans="1:9" ht="12.75" customHeight="1">
      <c r="A393" s="5"/>
      <c r="B393" s="5"/>
      <c r="C393" s="5"/>
      <c r="D393" s="5"/>
      <c r="E393" s="5"/>
      <c r="F393" s="5"/>
      <c r="G393" s="5"/>
      <c r="H393" s="5"/>
      <c r="I393" s="5"/>
    </row>
    <row r="394" spans="1:9" ht="12.75" customHeight="1">
      <c r="A394" s="5"/>
      <c r="B394" s="5"/>
      <c r="C394" s="5"/>
      <c r="D394" s="5"/>
      <c r="E394" s="5"/>
      <c r="F394" s="5"/>
      <c r="G394" s="5"/>
      <c r="H394" s="5"/>
      <c r="I394" s="5"/>
    </row>
    <row r="395" spans="1:9" ht="12.75" customHeight="1">
      <c r="A395" s="5"/>
      <c r="B395" s="5"/>
      <c r="C395" s="5"/>
      <c r="D395" s="5"/>
      <c r="E395" s="5"/>
      <c r="F395" s="5"/>
      <c r="G395" s="5"/>
      <c r="H395" s="5"/>
      <c r="I395" s="5"/>
    </row>
    <row r="396" spans="1:9" ht="12.75" customHeight="1">
      <c r="A396" s="5"/>
      <c r="B396" s="5"/>
      <c r="C396" s="5"/>
      <c r="D396" s="5"/>
      <c r="E396" s="5"/>
      <c r="F396" s="5"/>
      <c r="G396" s="5"/>
      <c r="H396" s="5"/>
      <c r="I396" s="5"/>
    </row>
    <row r="397" spans="1:9" ht="12.75" customHeight="1">
      <c r="A397" s="5"/>
      <c r="B397" s="5"/>
      <c r="C397" s="5"/>
      <c r="D397" s="5"/>
      <c r="E397" s="5"/>
      <c r="F397" s="5"/>
      <c r="G397" s="5"/>
      <c r="H397" s="5"/>
      <c r="I397" s="5"/>
    </row>
    <row r="398" spans="1:9" ht="12.75" customHeight="1">
      <c r="A398" s="5"/>
      <c r="B398" s="5"/>
      <c r="C398" s="5"/>
      <c r="D398" s="5"/>
      <c r="E398" s="5"/>
      <c r="F398" s="5"/>
      <c r="G398" s="5"/>
      <c r="H398" s="5"/>
      <c r="I398" s="5"/>
    </row>
    <row r="399" spans="1:9" ht="12.75" customHeight="1">
      <c r="A399" s="5"/>
      <c r="B399" s="5"/>
      <c r="C399" s="5"/>
      <c r="D399" s="5"/>
      <c r="E399" s="5"/>
      <c r="F399" s="5"/>
      <c r="G399" s="5"/>
      <c r="H399" s="5"/>
      <c r="I399" s="5"/>
    </row>
    <row r="400" spans="1:9" ht="12.75" customHeight="1">
      <c r="A400" s="5"/>
      <c r="B400" s="5"/>
      <c r="C400" s="5"/>
      <c r="D400" s="5"/>
      <c r="E400" s="5"/>
      <c r="F400" s="5"/>
      <c r="G400" s="5"/>
      <c r="H400" s="5"/>
      <c r="I400" s="5"/>
    </row>
    <row r="401" spans="1:9" ht="12.75" customHeight="1">
      <c r="A401" s="5"/>
      <c r="B401" s="5"/>
      <c r="C401" s="5"/>
      <c r="D401" s="5"/>
      <c r="E401" s="5"/>
      <c r="F401" s="5"/>
      <c r="G401" s="5"/>
      <c r="H401" s="5"/>
      <c r="I401" s="5"/>
    </row>
    <row r="402" spans="1:9" ht="12.75" customHeight="1">
      <c r="A402" s="5"/>
      <c r="B402" s="5"/>
      <c r="C402" s="5"/>
      <c r="D402" s="5"/>
      <c r="E402" s="5"/>
      <c r="F402" s="5"/>
      <c r="G402" s="5"/>
      <c r="H402" s="5"/>
      <c r="I402" s="5"/>
    </row>
    <row r="403" spans="1:9" ht="12.75" customHeight="1">
      <c r="A403" s="5"/>
      <c r="B403" s="5"/>
      <c r="C403" s="5"/>
      <c r="D403" s="5"/>
      <c r="E403" s="5"/>
      <c r="F403" s="5"/>
      <c r="G403" s="5"/>
      <c r="H403" s="5"/>
      <c r="I403" s="5"/>
    </row>
    <row r="404" spans="1:9" ht="12.75" customHeight="1">
      <c r="A404" s="5"/>
      <c r="B404" s="5"/>
      <c r="C404" s="5"/>
      <c r="D404" s="5"/>
      <c r="E404" s="5"/>
      <c r="F404" s="5"/>
      <c r="G404" s="5"/>
      <c r="H404" s="5"/>
      <c r="I404" s="5"/>
    </row>
    <row r="405" spans="1:9" ht="12.75" customHeight="1">
      <c r="A405" s="5"/>
      <c r="B405" s="5"/>
      <c r="C405" s="5"/>
      <c r="D405" s="5"/>
      <c r="E405" s="5"/>
      <c r="F405" s="5"/>
      <c r="G405" s="5"/>
      <c r="H405" s="5"/>
      <c r="I405" s="5"/>
    </row>
    <row r="406" spans="1:9" ht="12.75" customHeight="1">
      <c r="A406" s="5"/>
      <c r="B406" s="5"/>
      <c r="C406" s="5"/>
      <c r="D406" s="5"/>
      <c r="E406" s="5"/>
      <c r="F406" s="5"/>
      <c r="G406" s="5"/>
      <c r="H406" s="5"/>
      <c r="I406" s="5"/>
    </row>
    <row r="407" spans="1:9" ht="12.75" customHeight="1">
      <c r="A407" s="5"/>
      <c r="B407" s="5"/>
      <c r="C407" s="5"/>
      <c r="D407" s="5"/>
      <c r="E407" s="5"/>
      <c r="F407" s="5"/>
      <c r="G407" s="5"/>
      <c r="H407" s="5"/>
      <c r="I407" s="5"/>
    </row>
    <row r="408" spans="1:9" ht="12.75" customHeight="1">
      <c r="A408" s="5"/>
      <c r="B408" s="5"/>
      <c r="C408" s="5"/>
      <c r="D408" s="5"/>
      <c r="E408" s="5"/>
      <c r="F408" s="5"/>
      <c r="G408" s="5"/>
      <c r="H408" s="5"/>
      <c r="I408" s="5"/>
    </row>
    <row r="409" spans="1:9" ht="12.75" customHeight="1">
      <c r="A409" s="5"/>
      <c r="B409" s="5"/>
      <c r="C409" s="5"/>
      <c r="D409" s="5"/>
      <c r="E409" s="5"/>
      <c r="F409" s="5"/>
      <c r="G409" s="5"/>
      <c r="H409" s="5"/>
      <c r="I409" s="5"/>
    </row>
    <row r="410" spans="1:9" ht="12.75" customHeight="1">
      <c r="A410" s="5"/>
      <c r="B410" s="5"/>
      <c r="C410" s="5"/>
      <c r="D410" s="5"/>
      <c r="E410" s="5"/>
      <c r="F410" s="5"/>
      <c r="G410" s="5"/>
      <c r="H410" s="5"/>
      <c r="I410" s="5"/>
    </row>
    <row r="411" spans="1:9" ht="12.75" customHeight="1">
      <c r="A411" s="5"/>
      <c r="B411" s="5"/>
      <c r="C411" s="5"/>
      <c r="D411" s="5"/>
      <c r="E411" s="5"/>
      <c r="F411" s="5"/>
      <c r="G411" s="5"/>
      <c r="H411" s="5"/>
      <c r="I411" s="5"/>
    </row>
    <row r="412" spans="1:9" ht="12.75" customHeight="1">
      <c r="A412" s="5"/>
      <c r="B412" s="5"/>
      <c r="C412" s="5"/>
      <c r="D412" s="5"/>
      <c r="E412" s="5"/>
      <c r="F412" s="5"/>
      <c r="G412" s="5"/>
      <c r="H412" s="5"/>
      <c r="I412" s="5"/>
    </row>
    <row r="413" spans="1:9" ht="12.75" customHeight="1">
      <c r="A413" s="5"/>
      <c r="B413" s="5"/>
      <c r="C413" s="5"/>
      <c r="D413" s="5"/>
      <c r="E413" s="5"/>
      <c r="F413" s="5"/>
      <c r="G413" s="5"/>
      <c r="H413" s="5"/>
      <c r="I413" s="5"/>
    </row>
    <row r="414" spans="1:9" ht="12.75" customHeight="1">
      <c r="A414" s="5"/>
      <c r="B414" s="5"/>
      <c r="C414" s="5"/>
      <c r="D414" s="5"/>
      <c r="E414" s="5"/>
      <c r="F414" s="5"/>
      <c r="G414" s="5"/>
      <c r="H414" s="5"/>
      <c r="I414" s="5"/>
    </row>
    <row r="415" spans="1:9" ht="12.75" customHeight="1">
      <c r="A415" s="5"/>
      <c r="B415" s="5"/>
      <c r="C415" s="5"/>
      <c r="D415" s="5"/>
      <c r="E415" s="5"/>
      <c r="F415" s="5"/>
      <c r="G415" s="5"/>
      <c r="H415" s="5"/>
      <c r="I415" s="5"/>
    </row>
    <row r="416" spans="1:9" ht="12.75" customHeight="1">
      <c r="A416" s="5"/>
      <c r="B416" s="5"/>
      <c r="C416" s="5"/>
      <c r="D416" s="5"/>
      <c r="E416" s="5"/>
      <c r="F416" s="5"/>
      <c r="G416" s="5"/>
      <c r="H416" s="5"/>
      <c r="I416" s="5"/>
    </row>
    <row r="417" spans="1:9" ht="12.75" customHeight="1">
      <c r="A417" s="5"/>
      <c r="B417" s="5"/>
      <c r="C417" s="5"/>
      <c r="D417" s="5"/>
      <c r="E417" s="5"/>
      <c r="F417" s="5"/>
      <c r="G417" s="5"/>
      <c r="H417" s="5"/>
      <c r="I417" s="5"/>
    </row>
    <row r="418" spans="1:9" ht="12.75" customHeight="1">
      <c r="A418" s="5"/>
      <c r="B418" s="5"/>
      <c r="C418" s="5"/>
      <c r="D418" s="5"/>
      <c r="E418" s="5"/>
      <c r="F418" s="5"/>
      <c r="G418" s="5"/>
      <c r="H418" s="5"/>
      <c r="I418" s="5"/>
    </row>
    <row r="419" spans="1:9" ht="12.75" customHeight="1">
      <c r="A419" s="5"/>
      <c r="B419" s="5"/>
      <c r="C419" s="5"/>
      <c r="D419" s="5"/>
      <c r="E419" s="5"/>
      <c r="F419" s="5"/>
      <c r="G419" s="5"/>
      <c r="H419" s="5"/>
      <c r="I419" s="5"/>
    </row>
    <row r="420" spans="1:9" ht="12.75" customHeight="1">
      <c r="A420" s="5"/>
      <c r="B420" s="5"/>
      <c r="C420" s="5"/>
      <c r="D420" s="5"/>
      <c r="E420" s="5"/>
      <c r="F420" s="5"/>
      <c r="G420" s="5"/>
      <c r="H420" s="5"/>
      <c r="I420" s="5"/>
    </row>
    <row r="421" spans="1:9" ht="12.75" customHeight="1">
      <c r="A421" s="5"/>
      <c r="B421" s="5"/>
      <c r="C421" s="5"/>
      <c r="D421" s="5"/>
      <c r="E421" s="5"/>
      <c r="F421" s="5"/>
      <c r="G421" s="5"/>
      <c r="H421" s="5"/>
      <c r="I421" s="5"/>
    </row>
    <row r="422" spans="1:9" ht="12.75" customHeight="1">
      <c r="A422" s="5"/>
      <c r="B422" s="5"/>
      <c r="C422" s="5"/>
      <c r="D422" s="5"/>
      <c r="E422" s="5"/>
      <c r="F422" s="5"/>
      <c r="G422" s="5"/>
      <c r="H422" s="5"/>
      <c r="I422" s="5"/>
    </row>
    <row r="423" spans="1:9" ht="12.75" customHeight="1">
      <c r="A423" s="5"/>
      <c r="B423" s="5"/>
      <c r="C423" s="5"/>
      <c r="D423" s="5"/>
      <c r="E423" s="5"/>
      <c r="F423" s="5"/>
      <c r="G423" s="5"/>
      <c r="H423" s="5"/>
      <c r="I423" s="5"/>
    </row>
    <row r="424" spans="1:9" ht="12.75" customHeight="1">
      <c r="A424" s="5"/>
      <c r="B424" s="5"/>
      <c r="C424" s="5"/>
      <c r="D424" s="5"/>
      <c r="E424" s="5"/>
      <c r="F424" s="5"/>
      <c r="G424" s="5"/>
      <c r="H424" s="5"/>
      <c r="I424" s="5"/>
    </row>
    <row r="425" spans="1:9" ht="12.75" customHeight="1">
      <c r="A425" s="5"/>
      <c r="B425" s="5"/>
      <c r="C425" s="5"/>
      <c r="D425" s="5"/>
      <c r="E425" s="5"/>
      <c r="F425" s="5"/>
      <c r="G425" s="5"/>
      <c r="H425" s="5"/>
      <c r="I425" s="5"/>
    </row>
    <row r="426" spans="1:9" ht="12.75" customHeight="1">
      <c r="A426" s="5"/>
      <c r="B426" s="5"/>
      <c r="C426" s="5"/>
      <c r="D426" s="5"/>
      <c r="E426" s="5"/>
      <c r="F426" s="5"/>
      <c r="G426" s="5"/>
      <c r="H426" s="5"/>
      <c r="I426" s="5"/>
    </row>
    <row r="427" spans="1:9" ht="12.75" customHeight="1">
      <c r="A427" s="5"/>
      <c r="B427" s="5"/>
      <c r="C427" s="5"/>
      <c r="D427" s="5"/>
      <c r="E427" s="5"/>
      <c r="F427" s="5"/>
      <c r="G427" s="5"/>
      <c r="H427" s="5"/>
      <c r="I427" s="5"/>
    </row>
    <row r="428" spans="1:9" ht="12.75" customHeight="1">
      <c r="A428" s="5"/>
      <c r="B428" s="5"/>
      <c r="C428" s="5"/>
      <c r="D428" s="5"/>
      <c r="E428" s="5"/>
      <c r="F428" s="5"/>
      <c r="G428" s="5"/>
      <c r="H428" s="5"/>
      <c r="I428" s="5"/>
    </row>
    <row r="429" spans="1:9" ht="12.75" customHeight="1">
      <c r="A429" s="5"/>
      <c r="B429" s="5"/>
      <c r="C429" s="5"/>
      <c r="D429" s="5"/>
      <c r="E429" s="5"/>
      <c r="F429" s="5"/>
      <c r="G429" s="5"/>
      <c r="H429" s="5"/>
      <c r="I429" s="5"/>
    </row>
    <row r="430" spans="1:9" ht="12.75" customHeight="1">
      <c r="A430" s="5"/>
      <c r="B430" s="5"/>
      <c r="C430" s="5"/>
      <c r="D430" s="5"/>
      <c r="E430" s="5"/>
      <c r="F430" s="5"/>
      <c r="G430" s="5"/>
      <c r="H430" s="5"/>
      <c r="I430" s="5"/>
    </row>
    <row r="431" spans="1:9" ht="12.75" customHeight="1">
      <c r="A431" s="5"/>
      <c r="B431" s="5"/>
      <c r="C431" s="5"/>
      <c r="D431" s="5"/>
      <c r="E431" s="5"/>
      <c r="F431" s="5"/>
      <c r="G431" s="5"/>
      <c r="H431" s="5"/>
      <c r="I431" s="5"/>
    </row>
    <row r="432" spans="1:9" ht="12.75" customHeight="1">
      <c r="A432" s="5"/>
      <c r="B432" s="5"/>
      <c r="C432" s="5"/>
      <c r="D432" s="5"/>
      <c r="E432" s="5"/>
      <c r="F432" s="5"/>
      <c r="G432" s="5"/>
      <c r="H432" s="5"/>
      <c r="I432" s="5"/>
    </row>
    <row r="433" spans="1:9" ht="12.75" customHeight="1">
      <c r="A433" s="5"/>
      <c r="B433" s="5"/>
      <c r="C433" s="5"/>
      <c r="D433" s="5"/>
      <c r="E433" s="5"/>
      <c r="F433" s="5"/>
      <c r="G433" s="5"/>
      <c r="H433" s="5"/>
      <c r="I433" s="5"/>
    </row>
    <row r="434" spans="1:9" ht="12.75" customHeight="1">
      <c r="A434" s="5"/>
      <c r="B434" s="5"/>
      <c r="C434" s="5"/>
      <c r="D434" s="5"/>
      <c r="E434" s="5"/>
      <c r="F434" s="5"/>
      <c r="G434" s="5"/>
      <c r="H434" s="5"/>
      <c r="I434" s="5"/>
    </row>
    <row r="435" spans="1:9" ht="12.75" customHeight="1">
      <c r="A435" s="5"/>
      <c r="B435" s="5"/>
      <c r="C435" s="5"/>
      <c r="D435" s="5"/>
      <c r="E435" s="5"/>
      <c r="F435" s="5"/>
      <c r="G435" s="5"/>
      <c r="H435" s="5"/>
      <c r="I435" s="5"/>
    </row>
    <row r="436" spans="1:9" ht="12.75" customHeight="1">
      <c r="A436" s="5"/>
      <c r="B436" s="5"/>
      <c r="C436" s="5"/>
      <c r="D436" s="5"/>
      <c r="E436" s="5"/>
      <c r="F436" s="5"/>
      <c r="G436" s="5"/>
      <c r="H436" s="5"/>
      <c r="I436" s="5"/>
    </row>
    <row r="437" spans="1:9" ht="12.75" customHeight="1">
      <c r="A437" s="5"/>
      <c r="B437" s="5"/>
      <c r="C437" s="5"/>
      <c r="D437" s="5"/>
      <c r="E437" s="5"/>
      <c r="F437" s="5"/>
      <c r="G437" s="5"/>
      <c r="H437" s="5"/>
      <c r="I437" s="5"/>
    </row>
    <row r="438" spans="1:9" ht="12.75" customHeight="1">
      <c r="A438" s="5"/>
      <c r="B438" s="5"/>
      <c r="C438" s="5"/>
      <c r="D438" s="5"/>
      <c r="E438" s="5"/>
      <c r="F438" s="5"/>
      <c r="G438" s="5"/>
      <c r="H438" s="5"/>
      <c r="I438" s="5"/>
    </row>
    <row r="439" spans="1:9" ht="12.75" customHeight="1">
      <c r="A439" s="5"/>
      <c r="B439" s="5"/>
      <c r="C439" s="5"/>
      <c r="D439" s="5"/>
      <c r="E439" s="5"/>
      <c r="F439" s="5"/>
      <c r="G439" s="5"/>
      <c r="H439" s="5"/>
      <c r="I439" s="5"/>
    </row>
    <row r="440" spans="1:9" ht="12.75" customHeight="1">
      <c r="A440" s="5"/>
      <c r="B440" s="5"/>
      <c r="C440" s="5"/>
      <c r="D440" s="5"/>
      <c r="E440" s="5"/>
      <c r="F440" s="5"/>
      <c r="G440" s="5"/>
      <c r="H440" s="5"/>
      <c r="I440" s="5"/>
    </row>
    <row r="441" spans="1:9" ht="12.75" customHeight="1">
      <c r="A441" s="5"/>
      <c r="B441" s="5"/>
      <c r="C441" s="5"/>
      <c r="D441" s="5"/>
      <c r="E441" s="5"/>
      <c r="F441" s="5"/>
      <c r="G441" s="5"/>
      <c r="H441" s="5"/>
      <c r="I441" s="5"/>
    </row>
    <row r="442" spans="1:9" ht="12.75" customHeight="1">
      <c r="A442" s="5"/>
      <c r="B442" s="5"/>
      <c r="C442" s="5"/>
      <c r="D442" s="5"/>
      <c r="E442" s="5"/>
      <c r="F442" s="5"/>
      <c r="G442" s="5"/>
      <c r="H442" s="5"/>
      <c r="I442" s="5"/>
    </row>
    <row r="443" spans="1:9" ht="12.75" customHeight="1">
      <c r="A443" s="5"/>
      <c r="B443" s="5"/>
      <c r="C443" s="5"/>
      <c r="D443" s="5"/>
      <c r="E443" s="5"/>
      <c r="F443" s="5"/>
      <c r="G443" s="5"/>
      <c r="H443" s="5"/>
      <c r="I443" s="5"/>
    </row>
    <row r="444" spans="1:9" ht="12.75" customHeight="1">
      <c r="A444" s="5"/>
      <c r="B444" s="5"/>
      <c r="C444" s="5"/>
      <c r="D444" s="5"/>
      <c r="E444" s="5"/>
      <c r="F444" s="5"/>
      <c r="G444" s="5"/>
      <c r="H444" s="5"/>
      <c r="I444" s="5"/>
    </row>
    <row r="445" spans="1:9" ht="12.75" customHeight="1">
      <c r="A445" s="5"/>
      <c r="B445" s="5"/>
      <c r="C445" s="5"/>
      <c r="D445" s="5"/>
      <c r="E445" s="5"/>
      <c r="F445" s="5"/>
      <c r="G445" s="5"/>
      <c r="H445" s="5"/>
      <c r="I445" s="5"/>
    </row>
    <row r="446" spans="1:9" ht="12.75" customHeight="1">
      <c r="A446" s="5"/>
      <c r="B446" s="5"/>
      <c r="C446" s="5"/>
      <c r="D446" s="5"/>
      <c r="E446" s="5"/>
      <c r="F446" s="5"/>
      <c r="G446" s="5"/>
      <c r="H446" s="5"/>
      <c r="I446" s="5"/>
    </row>
    <row r="447" spans="1:9" ht="12.75" customHeight="1">
      <c r="A447" s="5"/>
      <c r="B447" s="5"/>
      <c r="C447" s="5"/>
      <c r="D447" s="5"/>
      <c r="E447" s="5"/>
      <c r="F447" s="5"/>
      <c r="G447" s="5"/>
      <c r="H447" s="5"/>
      <c r="I447" s="5"/>
    </row>
    <row r="448" spans="1:9" ht="12.75" customHeight="1">
      <c r="A448" s="5"/>
      <c r="B448" s="5"/>
      <c r="C448" s="5"/>
      <c r="D448" s="5"/>
      <c r="E448" s="5"/>
      <c r="F448" s="5"/>
      <c r="G448" s="5"/>
      <c r="H448" s="5"/>
      <c r="I448" s="5"/>
    </row>
    <row r="449" spans="1:9" ht="12.75" customHeight="1">
      <c r="A449" s="5"/>
      <c r="B449" s="5"/>
      <c r="C449" s="5"/>
      <c r="D449" s="5"/>
      <c r="E449" s="5"/>
      <c r="F449" s="5"/>
      <c r="G449" s="5"/>
      <c r="H449" s="5"/>
      <c r="I449" s="5"/>
    </row>
    <row r="450" spans="1:9" ht="12.75" customHeight="1">
      <c r="A450" s="5"/>
      <c r="B450" s="5"/>
      <c r="C450" s="5"/>
      <c r="D450" s="5"/>
      <c r="E450" s="5"/>
      <c r="F450" s="5"/>
      <c r="G450" s="5"/>
      <c r="H450" s="5"/>
      <c r="I450" s="5"/>
    </row>
    <row r="451" spans="1:9" ht="12.75" customHeight="1">
      <c r="A451" s="5"/>
      <c r="B451" s="5"/>
      <c r="C451" s="5"/>
      <c r="D451" s="5"/>
      <c r="E451" s="5"/>
      <c r="F451" s="5"/>
      <c r="G451" s="5"/>
      <c r="H451" s="5"/>
      <c r="I451" s="5"/>
    </row>
    <row r="452" spans="1:9" ht="12.75" customHeight="1">
      <c r="A452" s="5"/>
      <c r="B452" s="5"/>
      <c r="C452" s="5"/>
      <c r="D452" s="5"/>
      <c r="E452" s="5"/>
      <c r="F452" s="5"/>
      <c r="G452" s="5"/>
      <c r="H452" s="5"/>
      <c r="I452" s="5"/>
    </row>
    <row r="453" spans="1:9" ht="12.75" customHeight="1">
      <c r="A453" s="5"/>
      <c r="B453" s="5"/>
      <c r="C453" s="5"/>
      <c r="D453" s="5"/>
      <c r="E453" s="5"/>
      <c r="F453" s="5"/>
      <c r="G453" s="5"/>
      <c r="H453" s="5"/>
      <c r="I453" s="5"/>
    </row>
    <row r="454" spans="1:9" ht="12.75" customHeight="1">
      <c r="A454" s="5"/>
      <c r="B454" s="5"/>
      <c r="C454" s="5"/>
      <c r="D454" s="5"/>
      <c r="E454" s="5"/>
      <c r="F454" s="5"/>
      <c r="G454" s="5"/>
      <c r="H454" s="5"/>
      <c r="I454" s="5"/>
    </row>
    <row r="455" spans="1:9" ht="12.75" customHeight="1">
      <c r="A455" s="5"/>
      <c r="B455" s="5"/>
      <c r="C455" s="5"/>
      <c r="D455" s="5"/>
      <c r="E455" s="5"/>
      <c r="F455" s="5"/>
      <c r="G455" s="5"/>
      <c r="H455" s="5"/>
      <c r="I455" s="5"/>
    </row>
    <row r="456" spans="1:9" ht="12.75" customHeight="1">
      <c r="A456" s="5"/>
      <c r="B456" s="5"/>
      <c r="C456" s="5"/>
      <c r="D456" s="5"/>
      <c r="E456" s="5"/>
      <c r="F456" s="5"/>
      <c r="G456" s="5"/>
      <c r="H456" s="5"/>
      <c r="I456" s="5"/>
    </row>
    <row r="457" spans="1:9" ht="12.75" customHeight="1">
      <c r="A457" s="5"/>
      <c r="B457" s="5"/>
      <c r="C457" s="5"/>
      <c r="D457" s="5"/>
      <c r="E457" s="5"/>
      <c r="F457" s="5"/>
      <c r="G457" s="5"/>
      <c r="H457" s="5"/>
      <c r="I457" s="5"/>
    </row>
    <row r="458" spans="1:9" ht="12.75" customHeight="1">
      <c r="A458" s="5"/>
      <c r="B458" s="5"/>
      <c r="C458" s="5"/>
      <c r="D458" s="5"/>
      <c r="E458" s="5"/>
      <c r="F458" s="5"/>
      <c r="G458" s="5"/>
      <c r="H458" s="5"/>
      <c r="I458" s="5"/>
    </row>
    <row r="459" spans="1:9" ht="12.75" customHeight="1">
      <c r="A459" s="5"/>
      <c r="B459" s="5"/>
      <c r="C459" s="5"/>
      <c r="D459" s="5"/>
      <c r="E459" s="5"/>
      <c r="F459" s="5"/>
      <c r="G459" s="5"/>
      <c r="H459" s="5"/>
      <c r="I459" s="5"/>
    </row>
    <row r="460" spans="1:9" ht="12.75" customHeight="1">
      <c r="A460" s="5"/>
      <c r="B460" s="5"/>
      <c r="C460" s="5"/>
      <c r="D460" s="5"/>
      <c r="E460" s="5"/>
      <c r="F460" s="5"/>
      <c r="G460" s="5"/>
      <c r="H460" s="5"/>
      <c r="I460" s="5"/>
    </row>
    <row r="461" spans="1:9" ht="12.75" customHeight="1">
      <c r="A461" s="5"/>
      <c r="B461" s="5"/>
      <c r="C461" s="5"/>
      <c r="D461" s="5"/>
      <c r="E461" s="5"/>
      <c r="F461" s="5"/>
      <c r="G461" s="5"/>
      <c r="H461" s="5"/>
      <c r="I461" s="5"/>
    </row>
    <row r="462" spans="1:9" ht="12.75" customHeight="1">
      <c r="A462" s="5"/>
      <c r="B462" s="5"/>
      <c r="C462" s="5"/>
      <c r="D462" s="5"/>
      <c r="E462" s="5"/>
      <c r="F462" s="5"/>
      <c r="G462" s="5"/>
      <c r="H462" s="5"/>
      <c r="I462" s="5"/>
    </row>
    <row r="463" spans="1:9" ht="12.75" customHeight="1">
      <c r="A463" s="5"/>
      <c r="B463" s="5"/>
      <c r="C463" s="5"/>
      <c r="D463" s="5"/>
      <c r="E463" s="5"/>
      <c r="F463" s="5"/>
      <c r="G463" s="5"/>
      <c r="H463" s="5"/>
      <c r="I463" s="5"/>
    </row>
    <row r="464" spans="1:9" ht="12.75" customHeight="1">
      <c r="A464" s="5"/>
      <c r="B464" s="5"/>
      <c r="C464" s="5"/>
      <c r="D464" s="5"/>
      <c r="E464" s="5"/>
      <c r="F464" s="5"/>
      <c r="G464" s="5"/>
      <c r="H464" s="5"/>
      <c r="I464" s="5"/>
    </row>
    <row r="465" spans="1:9" ht="12.75" customHeight="1">
      <c r="A465" s="5"/>
      <c r="B465" s="5"/>
      <c r="C465" s="5"/>
      <c r="D465" s="5"/>
      <c r="E465" s="5"/>
      <c r="F465" s="5"/>
      <c r="G465" s="5"/>
      <c r="H465" s="5"/>
      <c r="I465" s="5"/>
    </row>
    <row r="466" spans="1:9" ht="12.75" customHeight="1">
      <c r="A466" s="5"/>
      <c r="B466" s="5"/>
      <c r="C466" s="5"/>
      <c r="D466" s="5"/>
      <c r="E466" s="5"/>
      <c r="F466" s="5"/>
      <c r="G466" s="5"/>
      <c r="H466" s="5"/>
      <c r="I466" s="5"/>
    </row>
    <row r="467" spans="1:9" ht="12.75" customHeight="1">
      <c r="A467" s="5"/>
      <c r="B467" s="5"/>
      <c r="C467" s="5"/>
      <c r="D467" s="5"/>
      <c r="E467" s="5"/>
      <c r="F467" s="5"/>
      <c r="G467" s="5"/>
      <c r="H467" s="5"/>
      <c r="I467" s="5"/>
    </row>
    <row r="468" spans="1:9" ht="12.75" customHeight="1">
      <c r="A468" s="5"/>
      <c r="B468" s="5"/>
      <c r="C468" s="5"/>
      <c r="D468" s="5"/>
      <c r="E468" s="5"/>
      <c r="F468" s="5"/>
      <c r="G468" s="5"/>
      <c r="H468" s="5"/>
      <c r="I468" s="5"/>
    </row>
    <row r="469" spans="1:9" ht="12.75" customHeight="1">
      <c r="A469" s="5"/>
      <c r="B469" s="5"/>
      <c r="C469" s="5"/>
      <c r="D469" s="5"/>
      <c r="E469" s="5"/>
      <c r="F469" s="5"/>
      <c r="G469" s="5"/>
      <c r="H469" s="5"/>
      <c r="I469" s="5"/>
    </row>
    <row r="470" spans="1:9" ht="12.75" customHeight="1">
      <c r="A470" s="5"/>
      <c r="B470" s="5"/>
      <c r="C470" s="5"/>
      <c r="D470" s="5"/>
      <c r="E470" s="5"/>
      <c r="F470" s="5"/>
      <c r="G470" s="5"/>
      <c r="H470" s="5"/>
      <c r="I470" s="5"/>
    </row>
    <row r="471" spans="1:9" ht="12.75" customHeight="1">
      <c r="A471" s="5"/>
      <c r="B471" s="5"/>
      <c r="C471" s="5"/>
      <c r="D471" s="5"/>
      <c r="E471" s="5"/>
      <c r="F471" s="5"/>
      <c r="G471" s="5"/>
      <c r="H471" s="5"/>
      <c r="I471" s="5"/>
    </row>
    <row r="472" spans="1:9" ht="12.75" customHeight="1">
      <c r="A472" s="5"/>
      <c r="B472" s="5"/>
      <c r="C472" s="5"/>
      <c r="D472" s="5"/>
      <c r="E472" s="5"/>
      <c r="F472" s="5"/>
      <c r="G472" s="5"/>
      <c r="H472" s="5"/>
      <c r="I472" s="5"/>
    </row>
    <row r="473" spans="1:9" ht="12.75" customHeight="1">
      <c r="A473" s="5"/>
      <c r="B473" s="5"/>
      <c r="C473" s="5"/>
      <c r="D473" s="5"/>
      <c r="E473" s="5"/>
      <c r="F473" s="5"/>
      <c r="G473" s="5"/>
      <c r="H473" s="5"/>
      <c r="I473" s="5"/>
    </row>
    <row r="474" spans="1:9" ht="12.75" customHeight="1">
      <c r="A474" s="5"/>
      <c r="B474" s="5"/>
      <c r="C474" s="5"/>
      <c r="D474" s="5"/>
      <c r="E474" s="5"/>
      <c r="F474" s="5"/>
      <c r="G474" s="5"/>
      <c r="H474" s="5"/>
      <c r="I474" s="5"/>
    </row>
    <row r="475" spans="1:9" ht="12.75" customHeight="1">
      <c r="A475" s="5"/>
      <c r="B475" s="5"/>
      <c r="C475" s="5"/>
      <c r="D475" s="5"/>
      <c r="E475" s="5"/>
      <c r="F475" s="5"/>
      <c r="G475" s="5"/>
      <c r="H475" s="5"/>
      <c r="I475" s="5"/>
    </row>
    <row r="476" spans="1:9" ht="12.75" customHeight="1">
      <c r="A476" s="5"/>
      <c r="B476" s="5"/>
      <c r="C476" s="5"/>
      <c r="D476" s="5"/>
      <c r="E476" s="5"/>
      <c r="F476" s="5"/>
      <c r="G476" s="5"/>
      <c r="H476" s="5"/>
      <c r="I476" s="5"/>
    </row>
    <row r="477" spans="1:9" ht="12.75" customHeight="1">
      <c r="A477" s="5"/>
      <c r="B477" s="5"/>
      <c r="C477" s="5"/>
      <c r="D477" s="5"/>
      <c r="E477" s="5"/>
      <c r="F477" s="5"/>
      <c r="G477" s="5"/>
      <c r="H477" s="5"/>
      <c r="I477" s="5"/>
    </row>
    <row r="478" spans="1:9" ht="12.75" customHeight="1">
      <c r="A478" s="5"/>
      <c r="B478" s="5"/>
      <c r="C478" s="5"/>
      <c r="D478" s="5"/>
      <c r="E478" s="5"/>
      <c r="F478" s="5"/>
      <c r="G478" s="5"/>
      <c r="H478" s="5"/>
      <c r="I478" s="5"/>
    </row>
    <row r="479" spans="1:9" ht="12.75" customHeight="1">
      <c r="A479" s="5"/>
      <c r="B479" s="5"/>
      <c r="C479" s="5"/>
      <c r="D479" s="5"/>
      <c r="E479" s="5"/>
      <c r="F479" s="5"/>
      <c r="G479" s="5"/>
      <c r="H479" s="5"/>
      <c r="I479" s="5"/>
    </row>
    <row r="480" spans="1:9" ht="12.75" customHeight="1">
      <c r="A480" s="5"/>
      <c r="B480" s="5"/>
      <c r="C480" s="5"/>
      <c r="D480" s="5"/>
      <c r="E480" s="5"/>
      <c r="F480" s="5"/>
      <c r="G480" s="5"/>
      <c r="H480" s="5"/>
      <c r="I480" s="5"/>
    </row>
    <row r="481" spans="1:9" ht="12.75" customHeight="1">
      <c r="A481" s="5"/>
      <c r="B481" s="5"/>
      <c r="C481" s="5"/>
      <c r="D481" s="5"/>
      <c r="E481" s="5"/>
      <c r="F481" s="5"/>
      <c r="G481" s="5"/>
      <c r="H481" s="5"/>
      <c r="I481" s="5"/>
    </row>
    <row r="482" spans="1:9" ht="12.75" customHeight="1">
      <c r="A482" s="5"/>
      <c r="B482" s="5"/>
      <c r="C482" s="5"/>
      <c r="D482" s="5"/>
      <c r="E482" s="5"/>
      <c r="F482" s="5"/>
      <c r="G482" s="5"/>
      <c r="H482" s="5"/>
      <c r="I482" s="5"/>
    </row>
    <row r="483" spans="1:9" ht="12.75" customHeight="1">
      <c r="A483" s="5"/>
      <c r="B483" s="5"/>
      <c r="C483" s="5"/>
      <c r="D483" s="5"/>
      <c r="E483" s="5"/>
      <c r="F483" s="5"/>
      <c r="G483" s="5"/>
      <c r="H483" s="5"/>
      <c r="I483" s="5"/>
    </row>
    <row r="484" spans="1:9" ht="12.75" customHeight="1">
      <c r="A484" s="5"/>
      <c r="B484" s="5"/>
      <c r="C484" s="5"/>
      <c r="D484" s="5"/>
      <c r="E484" s="5"/>
      <c r="F484" s="5"/>
      <c r="G484" s="5"/>
      <c r="H484" s="5"/>
      <c r="I484" s="5"/>
    </row>
    <row r="485" spans="1:9" ht="12.75" customHeight="1">
      <c r="A485" s="5"/>
      <c r="B485" s="5"/>
      <c r="C485" s="5"/>
      <c r="D485" s="5"/>
      <c r="E485" s="5"/>
      <c r="F485" s="5"/>
      <c r="G485" s="5"/>
      <c r="H485" s="5"/>
      <c r="I485" s="5"/>
    </row>
    <row r="486" spans="1:9" ht="12.75" customHeight="1">
      <c r="A486" s="5"/>
      <c r="B486" s="5"/>
      <c r="C486" s="5"/>
      <c r="D486" s="5"/>
      <c r="E486" s="5"/>
      <c r="F486" s="5"/>
      <c r="G486" s="5"/>
      <c r="H486" s="5"/>
      <c r="I486" s="5"/>
    </row>
    <row r="487" spans="1:9" ht="12.75" customHeight="1">
      <c r="A487" s="5"/>
      <c r="B487" s="5"/>
      <c r="C487" s="5"/>
      <c r="D487" s="5"/>
      <c r="E487" s="5"/>
      <c r="F487" s="5"/>
      <c r="G487" s="5"/>
      <c r="H487" s="5"/>
      <c r="I487" s="5"/>
    </row>
    <row r="488" spans="1:9" ht="12.75" customHeight="1">
      <c r="A488" s="5"/>
      <c r="B488" s="5"/>
      <c r="C488" s="5"/>
      <c r="D488" s="5"/>
      <c r="E488" s="5"/>
      <c r="F488" s="5"/>
      <c r="G488" s="5"/>
      <c r="H488" s="5"/>
      <c r="I488" s="5"/>
    </row>
    <row r="489" spans="1:9" ht="12.75" customHeight="1">
      <c r="A489" s="5"/>
      <c r="B489" s="5"/>
      <c r="C489" s="5"/>
      <c r="D489" s="5"/>
      <c r="E489" s="5"/>
      <c r="F489" s="5"/>
      <c r="G489" s="5"/>
      <c r="H489" s="5"/>
      <c r="I489" s="5"/>
    </row>
    <row r="490" spans="1:9" ht="12.75" customHeight="1">
      <c r="A490" s="5"/>
      <c r="B490" s="5"/>
      <c r="C490" s="5"/>
      <c r="D490" s="5"/>
      <c r="E490" s="5"/>
      <c r="F490" s="5"/>
      <c r="G490" s="5"/>
      <c r="H490" s="5"/>
      <c r="I490" s="5"/>
    </row>
    <row r="491" spans="1:9" ht="12.75" customHeight="1">
      <c r="A491" s="5"/>
      <c r="B491" s="5"/>
      <c r="C491" s="5"/>
      <c r="D491" s="5"/>
      <c r="E491" s="5"/>
      <c r="F491" s="5"/>
      <c r="G491" s="5"/>
      <c r="H491" s="5"/>
      <c r="I491" s="5"/>
    </row>
    <row r="492" spans="1:9" ht="12.75" customHeight="1">
      <c r="A492" s="5"/>
      <c r="B492" s="5"/>
      <c r="C492" s="5"/>
      <c r="D492" s="5"/>
      <c r="E492" s="5"/>
      <c r="F492" s="5"/>
      <c r="G492" s="5"/>
      <c r="H492" s="5"/>
      <c r="I492" s="5"/>
    </row>
    <row r="493" spans="1:9" ht="12.75" customHeight="1">
      <c r="A493" s="5"/>
      <c r="B493" s="5"/>
      <c r="C493" s="5"/>
      <c r="D493" s="5"/>
      <c r="E493" s="5"/>
      <c r="F493" s="5"/>
      <c r="G493" s="5"/>
      <c r="H493" s="5"/>
      <c r="I493" s="5"/>
    </row>
    <row r="494" spans="1:9" ht="12.75" customHeight="1">
      <c r="A494" s="5"/>
      <c r="B494" s="5"/>
      <c r="C494" s="5"/>
      <c r="D494" s="5"/>
      <c r="E494" s="5"/>
      <c r="F494" s="5"/>
      <c r="G494" s="5"/>
      <c r="H494" s="5"/>
      <c r="I494" s="5"/>
    </row>
    <row r="495" spans="1:9" ht="12.75" customHeight="1">
      <c r="A495" s="5"/>
      <c r="B495" s="5"/>
      <c r="C495" s="5"/>
      <c r="D495" s="5"/>
      <c r="E495" s="5"/>
      <c r="F495" s="5"/>
      <c r="G495" s="5"/>
      <c r="H495" s="5"/>
      <c r="I495" s="5"/>
    </row>
    <row r="496" spans="1:9" ht="12.75" customHeight="1">
      <c r="A496" s="5"/>
      <c r="B496" s="5"/>
      <c r="C496" s="5"/>
      <c r="D496" s="5"/>
      <c r="E496" s="5"/>
      <c r="F496" s="5"/>
      <c r="G496" s="5"/>
      <c r="H496" s="5"/>
      <c r="I496" s="5"/>
    </row>
    <row r="497" spans="1:9" ht="12.75" customHeight="1">
      <c r="A497" s="5"/>
      <c r="B497" s="5"/>
      <c r="C497" s="5"/>
      <c r="D497" s="5"/>
      <c r="E497" s="5"/>
      <c r="F497" s="5"/>
      <c r="G497" s="5"/>
      <c r="H497" s="5"/>
      <c r="I497" s="5"/>
    </row>
    <row r="498" spans="1:9" ht="12.75" customHeight="1">
      <c r="A498" s="5"/>
      <c r="B498" s="5"/>
      <c r="C498" s="5"/>
      <c r="D498" s="5"/>
      <c r="E498" s="5"/>
      <c r="F498" s="5"/>
      <c r="G498" s="5"/>
      <c r="H498" s="5"/>
      <c r="I498" s="5"/>
    </row>
    <row r="499" spans="1:9" ht="12.75" customHeight="1">
      <c r="A499" s="5"/>
      <c r="B499" s="5"/>
      <c r="C499" s="5"/>
      <c r="D499" s="5"/>
      <c r="E499" s="5"/>
      <c r="F499" s="5"/>
      <c r="G499" s="5"/>
      <c r="H499" s="5"/>
      <c r="I499" s="5"/>
    </row>
    <row r="500" spans="1:9" ht="12.75" customHeight="1">
      <c r="A500" s="5"/>
      <c r="B500" s="5"/>
      <c r="C500" s="5"/>
      <c r="D500" s="5"/>
      <c r="E500" s="5"/>
      <c r="F500" s="5"/>
      <c r="G500" s="5"/>
      <c r="H500" s="5"/>
      <c r="I500" s="5"/>
    </row>
    <row r="501" spans="1:9" ht="12.75" customHeight="1">
      <c r="A501" s="5"/>
      <c r="B501" s="5"/>
      <c r="C501" s="5"/>
      <c r="D501" s="5"/>
      <c r="E501" s="5"/>
      <c r="F501" s="5"/>
      <c r="G501" s="5"/>
      <c r="H501" s="5"/>
      <c r="I501" s="5"/>
    </row>
    <row r="502" spans="1:9" ht="12.75" customHeight="1">
      <c r="A502" s="5"/>
      <c r="B502" s="5"/>
      <c r="C502" s="5"/>
      <c r="D502" s="5"/>
      <c r="E502" s="5"/>
      <c r="F502" s="5"/>
      <c r="G502" s="5"/>
      <c r="H502" s="5"/>
      <c r="I502" s="5"/>
    </row>
    <row r="503" spans="1:9" ht="12.75" customHeight="1">
      <c r="A503" s="5"/>
      <c r="B503" s="5"/>
      <c r="C503" s="5"/>
      <c r="D503" s="5"/>
      <c r="E503" s="5"/>
      <c r="F503" s="5"/>
      <c r="G503" s="5"/>
      <c r="H503" s="5"/>
      <c r="I503" s="5"/>
    </row>
    <row r="504" spans="1:9" ht="12.75" customHeight="1">
      <c r="A504" s="5"/>
      <c r="B504" s="5"/>
      <c r="C504" s="5"/>
      <c r="D504" s="5"/>
      <c r="E504" s="5"/>
      <c r="F504" s="5"/>
      <c r="G504" s="5"/>
      <c r="H504" s="5"/>
      <c r="I504" s="5"/>
    </row>
    <row r="505" spans="1:9" ht="12.75" customHeight="1">
      <c r="A505" s="5"/>
      <c r="B505" s="5"/>
      <c r="C505" s="5"/>
      <c r="D505" s="5"/>
      <c r="E505" s="5"/>
      <c r="F505" s="5"/>
      <c r="G505" s="5"/>
      <c r="H505" s="5"/>
      <c r="I505" s="5"/>
    </row>
    <row r="506" spans="1:9" ht="12.75" customHeight="1">
      <c r="A506" s="5"/>
      <c r="B506" s="5"/>
      <c r="C506" s="5"/>
      <c r="D506" s="5"/>
      <c r="E506" s="5"/>
      <c r="F506" s="5"/>
      <c r="G506" s="5"/>
      <c r="H506" s="5"/>
      <c r="I506" s="5"/>
    </row>
    <row r="507" spans="1:9" ht="12.75" customHeight="1">
      <c r="A507" s="5"/>
      <c r="B507" s="5"/>
      <c r="C507" s="5"/>
      <c r="D507" s="5"/>
      <c r="E507" s="5"/>
      <c r="F507" s="5"/>
      <c r="G507" s="5"/>
      <c r="H507" s="5"/>
      <c r="I507" s="5"/>
    </row>
    <row r="508" spans="1:9" ht="12.75" customHeight="1">
      <c r="A508" s="5"/>
      <c r="B508" s="5"/>
      <c r="C508" s="5"/>
      <c r="D508" s="5"/>
      <c r="E508" s="5"/>
      <c r="F508" s="5"/>
      <c r="G508" s="5"/>
      <c r="H508" s="5"/>
      <c r="I508" s="5"/>
    </row>
    <row r="509" spans="1:9" ht="12.75" customHeight="1">
      <c r="A509" s="5"/>
      <c r="B509" s="5"/>
      <c r="C509" s="5"/>
      <c r="D509" s="5"/>
      <c r="E509" s="5"/>
      <c r="F509" s="5"/>
      <c r="G509" s="5"/>
      <c r="H509" s="5"/>
      <c r="I509" s="5"/>
    </row>
    <row r="510" spans="1:9" ht="12.75" customHeight="1">
      <c r="A510" s="5"/>
      <c r="B510" s="5"/>
      <c r="C510" s="5"/>
      <c r="D510" s="5"/>
      <c r="E510" s="5"/>
      <c r="F510" s="5"/>
      <c r="G510" s="5"/>
      <c r="H510" s="5"/>
      <c r="I510" s="5"/>
    </row>
    <row r="511" spans="1:9" ht="12.75" customHeight="1">
      <c r="A511" s="5"/>
      <c r="B511" s="5"/>
      <c r="C511" s="5"/>
      <c r="D511" s="5"/>
      <c r="E511" s="5"/>
      <c r="F511" s="5"/>
      <c r="G511" s="5"/>
      <c r="H511" s="5"/>
      <c r="I511" s="5"/>
    </row>
    <row r="512" spans="1:9" ht="12.75" customHeight="1">
      <c r="A512" s="5"/>
      <c r="B512" s="5"/>
      <c r="C512" s="5"/>
      <c r="D512" s="5"/>
      <c r="E512" s="5"/>
      <c r="F512" s="5"/>
      <c r="G512" s="5"/>
      <c r="H512" s="5"/>
      <c r="I512" s="5"/>
    </row>
    <row r="513" spans="1:9" ht="12.75" customHeight="1">
      <c r="A513" s="5"/>
      <c r="B513" s="5"/>
      <c r="C513" s="5"/>
      <c r="D513" s="5"/>
      <c r="E513" s="5"/>
      <c r="F513" s="5"/>
      <c r="G513" s="5"/>
      <c r="H513" s="5"/>
      <c r="I513" s="5"/>
    </row>
    <row r="514" spans="1:9" ht="12.75" customHeight="1">
      <c r="A514" s="5"/>
      <c r="B514" s="5"/>
      <c r="C514" s="5"/>
      <c r="D514" s="5"/>
      <c r="E514" s="5"/>
      <c r="F514" s="5"/>
      <c r="G514" s="5"/>
      <c r="H514" s="5"/>
      <c r="I514" s="5"/>
    </row>
    <row r="515" spans="1:9" ht="12.75" customHeight="1">
      <c r="A515" s="5"/>
      <c r="B515" s="5"/>
      <c r="C515" s="5"/>
      <c r="D515" s="5"/>
      <c r="E515" s="5"/>
      <c r="F515" s="5"/>
      <c r="G515" s="5"/>
      <c r="H515" s="5"/>
      <c r="I515" s="5"/>
    </row>
    <row r="516" spans="1:9" ht="12.75" customHeight="1">
      <c r="A516" s="5"/>
      <c r="B516" s="5"/>
      <c r="C516" s="5"/>
      <c r="D516" s="5"/>
      <c r="E516" s="5"/>
      <c r="F516" s="5"/>
      <c r="G516" s="5"/>
      <c r="H516" s="5"/>
      <c r="I516" s="5"/>
    </row>
    <row r="517" spans="1:9" ht="12.75" customHeight="1">
      <c r="A517" s="5"/>
      <c r="B517" s="5"/>
      <c r="C517" s="5"/>
      <c r="D517" s="5"/>
      <c r="E517" s="5"/>
      <c r="F517" s="5"/>
      <c r="G517" s="5"/>
      <c r="H517" s="5"/>
      <c r="I517" s="5"/>
    </row>
    <row r="518" spans="1:9" ht="12.75" customHeight="1">
      <c r="A518" s="5"/>
      <c r="B518" s="5"/>
      <c r="C518" s="5"/>
      <c r="D518" s="5"/>
      <c r="E518" s="5"/>
      <c r="F518" s="5"/>
      <c r="G518" s="5"/>
      <c r="H518" s="5"/>
      <c r="I518" s="5"/>
    </row>
    <row r="519" spans="1:9" ht="12.75" customHeight="1">
      <c r="A519" s="5"/>
      <c r="B519" s="5"/>
      <c r="C519" s="5"/>
      <c r="D519" s="5"/>
      <c r="E519" s="5"/>
      <c r="F519" s="5"/>
      <c r="G519" s="5"/>
      <c r="H519" s="5"/>
      <c r="I519" s="5"/>
    </row>
    <row r="520" spans="1:9" ht="12.75" customHeight="1">
      <c r="A520" s="5"/>
      <c r="B520" s="5"/>
      <c r="C520" s="5"/>
      <c r="D520" s="5"/>
      <c r="E520" s="5"/>
      <c r="F520" s="5"/>
      <c r="G520" s="5"/>
      <c r="H520" s="5"/>
      <c r="I520" s="5"/>
    </row>
    <row r="521" spans="1:9" ht="12.75" customHeight="1">
      <c r="A521" s="5"/>
      <c r="B521" s="5"/>
      <c r="C521" s="5"/>
      <c r="D521" s="5"/>
      <c r="E521" s="5"/>
      <c r="F521" s="5"/>
      <c r="G521" s="5"/>
      <c r="H521" s="5"/>
      <c r="I521" s="5"/>
    </row>
    <row r="522" spans="1:9" ht="12.75" customHeight="1">
      <c r="A522" s="5"/>
      <c r="B522" s="5"/>
      <c r="C522" s="5"/>
      <c r="D522" s="5"/>
      <c r="E522" s="5"/>
      <c r="F522" s="5"/>
      <c r="G522" s="5"/>
      <c r="H522" s="5"/>
      <c r="I522" s="5"/>
    </row>
    <row r="523" spans="1:9" ht="12.75" customHeight="1">
      <c r="A523" s="5"/>
      <c r="B523" s="5"/>
      <c r="C523" s="5"/>
      <c r="D523" s="5"/>
      <c r="E523" s="5"/>
      <c r="F523" s="5"/>
      <c r="G523" s="5"/>
      <c r="H523" s="5"/>
      <c r="I523" s="5"/>
    </row>
    <row r="524" spans="1:9" ht="12.75" customHeight="1">
      <c r="A524" s="5"/>
      <c r="B524" s="5"/>
      <c r="C524" s="5"/>
      <c r="D524" s="5"/>
      <c r="E524" s="5"/>
      <c r="F524" s="5"/>
      <c r="G524" s="5"/>
      <c r="H524" s="5"/>
      <c r="I524" s="5"/>
    </row>
    <row r="525" spans="1:9" ht="12.75" customHeight="1">
      <c r="A525" s="5"/>
      <c r="B525" s="5"/>
      <c r="C525" s="5"/>
      <c r="D525" s="5"/>
      <c r="E525" s="5"/>
      <c r="F525" s="5"/>
      <c r="G525" s="5"/>
      <c r="H525" s="5"/>
      <c r="I525" s="5"/>
    </row>
    <row r="526" spans="1:9" ht="12.75" customHeight="1">
      <c r="A526" s="5"/>
      <c r="B526" s="5"/>
      <c r="C526" s="5"/>
      <c r="D526" s="5"/>
      <c r="E526" s="5"/>
      <c r="F526" s="5"/>
      <c r="G526" s="5"/>
      <c r="H526" s="5"/>
      <c r="I526" s="5"/>
    </row>
    <row r="527" spans="1:9" ht="12.75" customHeight="1">
      <c r="A527" s="5"/>
      <c r="B527" s="5"/>
      <c r="C527" s="5"/>
      <c r="D527" s="5"/>
      <c r="E527" s="5"/>
      <c r="F527" s="5"/>
      <c r="G527" s="5"/>
      <c r="H527" s="5"/>
      <c r="I527" s="5"/>
    </row>
    <row r="528" spans="1:9" ht="12.75" customHeight="1">
      <c r="A528" s="5"/>
      <c r="B528" s="5"/>
      <c r="C528" s="5"/>
      <c r="D528" s="5"/>
      <c r="E528" s="5"/>
      <c r="F528" s="5"/>
      <c r="G528" s="5"/>
      <c r="H528" s="5"/>
      <c r="I528" s="5"/>
    </row>
    <row r="529" spans="1:9" ht="12.75" customHeight="1">
      <c r="A529" s="5"/>
      <c r="B529" s="5"/>
      <c r="C529" s="5"/>
      <c r="D529" s="5"/>
      <c r="E529" s="5"/>
      <c r="F529" s="5"/>
      <c r="G529" s="5"/>
      <c r="H529" s="5"/>
      <c r="I529" s="5"/>
    </row>
    <row r="530" spans="1:9" ht="12.75" customHeight="1">
      <c r="A530" s="5"/>
      <c r="B530" s="5"/>
      <c r="C530" s="5"/>
      <c r="D530" s="5"/>
      <c r="E530" s="5"/>
      <c r="F530" s="5"/>
      <c r="G530" s="5"/>
      <c r="H530" s="5"/>
      <c r="I530" s="5"/>
    </row>
    <row r="531" spans="1:9" ht="12.75" customHeight="1">
      <c r="A531" s="5"/>
      <c r="B531" s="5"/>
      <c r="C531" s="5"/>
      <c r="D531" s="5"/>
      <c r="E531" s="5"/>
      <c r="F531" s="5"/>
      <c r="G531" s="5"/>
      <c r="H531" s="5"/>
      <c r="I531" s="5"/>
    </row>
    <row r="532" spans="1:9" ht="12.75" customHeight="1">
      <c r="A532" s="5"/>
      <c r="B532" s="5"/>
      <c r="C532" s="5"/>
      <c r="D532" s="5"/>
      <c r="E532" s="5"/>
      <c r="F532" s="5"/>
      <c r="G532" s="5"/>
      <c r="H532" s="5"/>
      <c r="I532" s="5"/>
    </row>
    <row r="533" spans="1:9" ht="12.75" customHeight="1">
      <c r="A533" s="5"/>
      <c r="B533" s="5"/>
      <c r="C533" s="5"/>
      <c r="D533" s="5"/>
      <c r="E533" s="5"/>
      <c r="F533" s="5"/>
      <c r="G533" s="5"/>
      <c r="H533" s="5"/>
      <c r="I533" s="5"/>
    </row>
    <row r="534" spans="1:9" ht="12.75" customHeight="1">
      <c r="A534" s="5"/>
      <c r="B534" s="5"/>
      <c r="C534" s="5"/>
      <c r="D534" s="5"/>
      <c r="E534" s="5"/>
      <c r="F534" s="5"/>
      <c r="G534" s="5"/>
      <c r="H534" s="5"/>
      <c r="I534" s="5"/>
    </row>
    <row r="535" spans="1:9" ht="12.75" customHeight="1">
      <c r="A535" s="5"/>
      <c r="B535" s="5"/>
      <c r="C535" s="5"/>
      <c r="D535" s="5"/>
      <c r="E535" s="5"/>
      <c r="F535" s="5"/>
      <c r="G535" s="5"/>
      <c r="H535" s="5"/>
      <c r="I535" s="5"/>
    </row>
    <row r="536" spans="1:9" ht="12.75" customHeight="1">
      <c r="A536" s="5"/>
      <c r="B536" s="5"/>
      <c r="C536" s="5"/>
      <c r="D536" s="5"/>
      <c r="E536" s="5"/>
      <c r="F536" s="5"/>
      <c r="G536" s="5"/>
      <c r="H536" s="5"/>
      <c r="I536" s="5"/>
    </row>
    <row r="537" spans="1:9" ht="12.75" customHeight="1">
      <c r="A537" s="5"/>
      <c r="B537" s="5"/>
      <c r="C537" s="5"/>
      <c r="D537" s="5"/>
      <c r="E537" s="5"/>
      <c r="F537" s="5"/>
      <c r="G537" s="5"/>
      <c r="H537" s="5"/>
      <c r="I537" s="5"/>
    </row>
    <row r="538" spans="1:9" ht="12.75" customHeight="1">
      <c r="A538" s="5"/>
      <c r="B538" s="5"/>
      <c r="C538" s="5"/>
      <c r="D538" s="5"/>
      <c r="E538" s="5"/>
      <c r="F538" s="5"/>
      <c r="G538" s="5"/>
      <c r="H538" s="5"/>
      <c r="I538" s="5"/>
    </row>
    <row r="539" spans="1:9" ht="12.75" customHeight="1">
      <c r="A539" s="5"/>
      <c r="B539" s="5"/>
      <c r="C539" s="5"/>
      <c r="D539" s="5"/>
      <c r="E539" s="5"/>
      <c r="F539" s="5"/>
      <c r="G539" s="5"/>
      <c r="H539" s="5"/>
      <c r="I539" s="5"/>
    </row>
    <row r="540" spans="1:9" ht="12.75" customHeight="1">
      <c r="A540" s="5"/>
      <c r="B540" s="5"/>
      <c r="C540" s="5"/>
      <c r="D540" s="5"/>
      <c r="E540" s="5"/>
      <c r="F540" s="5"/>
      <c r="G540" s="5"/>
      <c r="H540" s="5"/>
      <c r="I540" s="5"/>
    </row>
    <row r="541" spans="1:9" ht="12.75" customHeight="1">
      <c r="A541" s="5"/>
      <c r="B541" s="5"/>
      <c r="C541" s="5"/>
      <c r="D541" s="5"/>
      <c r="E541" s="5"/>
      <c r="F541" s="5"/>
      <c r="G541" s="5"/>
      <c r="H541" s="5"/>
      <c r="I541" s="5"/>
    </row>
    <row r="542" spans="1:9" ht="12.75" customHeight="1">
      <c r="A542" s="5"/>
      <c r="B542" s="5"/>
      <c r="C542" s="5"/>
      <c r="D542" s="5"/>
      <c r="E542" s="5"/>
      <c r="F542" s="5"/>
      <c r="G542" s="5"/>
      <c r="H542" s="5"/>
      <c r="I542" s="5"/>
    </row>
    <row r="543" spans="1:9" ht="12.75" customHeight="1">
      <c r="A543" s="5"/>
      <c r="B543" s="5"/>
      <c r="C543" s="5"/>
      <c r="D543" s="5"/>
      <c r="E543" s="5"/>
      <c r="F543" s="5"/>
      <c r="G543" s="5"/>
      <c r="H543" s="5"/>
      <c r="I543" s="5"/>
    </row>
    <row r="544" spans="1:9" ht="12.75" customHeight="1">
      <c r="A544" s="5"/>
      <c r="B544" s="5"/>
      <c r="C544" s="5"/>
      <c r="D544" s="5"/>
      <c r="E544" s="5"/>
      <c r="F544" s="5"/>
      <c r="G544" s="5"/>
      <c r="H544" s="5"/>
      <c r="I544" s="5"/>
    </row>
    <row r="545" spans="1:9" ht="12.75" customHeight="1">
      <c r="A545" s="5"/>
      <c r="B545" s="5"/>
      <c r="C545" s="5"/>
      <c r="D545" s="5"/>
      <c r="E545" s="5"/>
      <c r="F545" s="5"/>
      <c r="G545" s="5"/>
      <c r="H545" s="5"/>
      <c r="I545" s="5"/>
    </row>
    <row r="546" spans="1:9" ht="12.75" customHeight="1">
      <c r="A546" s="5"/>
      <c r="B546" s="5"/>
      <c r="C546" s="5"/>
      <c r="D546" s="5"/>
      <c r="E546" s="5"/>
      <c r="F546" s="5"/>
      <c r="G546" s="5"/>
      <c r="H546" s="5"/>
      <c r="I546" s="5"/>
    </row>
    <row r="547" spans="1:9" ht="12.75" customHeight="1">
      <c r="A547" s="5"/>
      <c r="B547" s="5"/>
      <c r="C547" s="5"/>
      <c r="D547" s="5"/>
      <c r="E547" s="5"/>
      <c r="F547" s="5"/>
      <c r="G547" s="5"/>
      <c r="H547" s="5"/>
      <c r="I547" s="5"/>
    </row>
    <row r="548" spans="1:9" ht="12.75" customHeight="1">
      <c r="A548" s="5"/>
      <c r="B548" s="5"/>
      <c r="C548" s="5"/>
      <c r="D548" s="5"/>
      <c r="E548" s="5"/>
      <c r="F548" s="5"/>
      <c r="G548" s="5"/>
      <c r="H548" s="5"/>
      <c r="I548" s="5"/>
    </row>
    <row r="549" spans="1:9" ht="12.75" customHeight="1">
      <c r="A549" s="5"/>
      <c r="B549" s="5"/>
      <c r="C549" s="5"/>
      <c r="D549" s="5"/>
      <c r="E549" s="5"/>
      <c r="F549" s="5"/>
      <c r="G549" s="5"/>
      <c r="H549" s="5"/>
      <c r="I549" s="5"/>
    </row>
    <row r="550" spans="1:9" ht="12.75" customHeight="1">
      <c r="A550" s="5"/>
      <c r="B550" s="5"/>
      <c r="C550" s="5"/>
      <c r="D550" s="5"/>
      <c r="E550" s="5"/>
      <c r="F550" s="5"/>
      <c r="G550" s="5"/>
      <c r="H550" s="5"/>
      <c r="I550" s="5"/>
    </row>
    <row r="551" spans="1:9" ht="12.75" customHeight="1">
      <c r="A551" s="5"/>
      <c r="B551" s="5"/>
      <c r="C551" s="5"/>
      <c r="D551" s="5"/>
      <c r="E551" s="5"/>
      <c r="F551" s="5"/>
      <c r="G551" s="5"/>
      <c r="H551" s="5"/>
      <c r="I551" s="5"/>
    </row>
    <row r="552" spans="1:9" ht="12.75" customHeight="1">
      <c r="A552" s="5"/>
      <c r="B552" s="5"/>
      <c r="C552" s="5"/>
      <c r="D552" s="5"/>
      <c r="E552" s="5"/>
      <c r="F552" s="5"/>
      <c r="G552" s="5"/>
      <c r="H552" s="5"/>
      <c r="I552" s="5"/>
    </row>
    <row r="553" spans="1:9" ht="12.75" customHeight="1">
      <c r="A553" s="5"/>
      <c r="B553" s="5"/>
      <c r="C553" s="5"/>
      <c r="D553" s="5"/>
      <c r="E553" s="5"/>
      <c r="F553" s="5"/>
      <c r="G553" s="5"/>
      <c r="H553" s="5"/>
      <c r="I553" s="5"/>
    </row>
    <row r="554" spans="1:9" ht="12.75" customHeight="1">
      <c r="A554" s="5"/>
      <c r="B554" s="5"/>
      <c r="C554" s="5"/>
      <c r="D554" s="5"/>
      <c r="E554" s="5"/>
      <c r="F554" s="5"/>
      <c r="G554" s="5"/>
      <c r="H554" s="5"/>
      <c r="I554" s="5"/>
    </row>
    <row r="555" spans="1:9" ht="12.75" customHeight="1">
      <c r="A555" s="5"/>
      <c r="B555" s="5"/>
      <c r="C555" s="5"/>
      <c r="D555" s="5"/>
      <c r="E555" s="5"/>
      <c r="F555" s="5"/>
      <c r="G555" s="5"/>
      <c r="H555" s="5"/>
      <c r="I555" s="5"/>
    </row>
    <row r="556" spans="1:9" ht="12.75" customHeight="1">
      <c r="A556" s="5"/>
      <c r="B556" s="5"/>
      <c r="C556" s="5"/>
      <c r="D556" s="5"/>
      <c r="E556" s="5"/>
      <c r="F556" s="5"/>
      <c r="G556" s="5"/>
      <c r="H556" s="5"/>
      <c r="I556" s="5"/>
    </row>
    <row r="557" spans="1:9" ht="12.75" customHeight="1">
      <c r="A557" s="5"/>
      <c r="B557" s="5"/>
      <c r="C557" s="5"/>
      <c r="D557" s="5"/>
      <c r="E557" s="5"/>
      <c r="F557" s="5"/>
      <c r="G557" s="5"/>
      <c r="H557" s="5"/>
      <c r="I557" s="5"/>
    </row>
    <row r="558" spans="1:9" ht="12.75" customHeight="1">
      <c r="A558" s="5"/>
      <c r="B558" s="5"/>
      <c r="C558" s="5"/>
      <c r="D558" s="5"/>
      <c r="E558" s="5"/>
      <c r="F558" s="5"/>
      <c r="G558" s="5"/>
      <c r="H558" s="5"/>
      <c r="I558" s="5"/>
    </row>
    <row r="559" spans="1:9" ht="12.75" customHeight="1">
      <c r="A559" s="5"/>
      <c r="B559" s="5"/>
      <c r="C559" s="5"/>
      <c r="D559" s="5"/>
      <c r="E559" s="5"/>
      <c r="F559" s="5"/>
      <c r="G559" s="5"/>
      <c r="H559" s="5"/>
      <c r="I559" s="5"/>
    </row>
    <row r="560" spans="1:9" ht="12.75" customHeight="1">
      <c r="A560" s="5"/>
      <c r="B560" s="5"/>
      <c r="C560" s="5"/>
      <c r="D560" s="5"/>
      <c r="E560" s="5"/>
      <c r="F560" s="5"/>
      <c r="G560" s="5"/>
      <c r="H560" s="5"/>
      <c r="I560" s="5"/>
    </row>
    <row r="561" spans="1:9" ht="12.75" customHeight="1">
      <c r="A561" s="5"/>
      <c r="B561" s="5"/>
      <c r="C561" s="5"/>
      <c r="D561" s="5"/>
      <c r="E561" s="5"/>
      <c r="F561" s="5"/>
      <c r="G561" s="5"/>
      <c r="H561" s="5"/>
      <c r="I561" s="5"/>
    </row>
    <row r="562" spans="1:9" ht="12.75" customHeight="1">
      <c r="A562" s="5"/>
      <c r="B562" s="5"/>
      <c r="C562" s="5"/>
      <c r="D562" s="5"/>
      <c r="E562" s="5"/>
      <c r="F562" s="5"/>
      <c r="G562" s="5"/>
      <c r="H562" s="5"/>
      <c r="I562" s="5"/>
    </row>
    <row r="563" spans="1:9" ht="12.75" customHeight="1">
      <c r="A563" s="5"/>
      <c r="B563" s="5"/>
      <c r="C563" s="5"/>
      <c r="D563" s="5"/>
      <c r="E563" s="5"/>
      <c r="F563" s="5"/>
      <c r="G563" s="5"/>
      <c r="H563" s="5"/>
      <c r="I563" s="5"/>
    </row>
    <row r="564" spans="1:9" ht="12.75" customHeight="1">
      <c r="A564" s="5"/>
      <c r="B564" s="5"/>
      <c r="C564" s="5"/>
      <c r="D564" s="5"/>
      <c r="E564" s="5"/>
      <c r="F564" s="5"/>
      <c r="G564" s="5"/>
      <c r="H564" s="5"/>
      <c r="I564" s="5"/>
    </row>
    <row r="565" spans="1:9" ht="12.75" customHeight="1">
      <c r="A565" s="5"/>
      <c r="B565" s="5"/>
      <c r="C565" s="5"/>
      <c r="D565" s="5"/>
      <c r="E565" s="5"/>
      <c r="F565" s="5"/>
      <c r="G565" s="5"/>
      <c r="H565" s="5"/>
      <c r="I565" s="5"/>
    </row>
    <row r="566" spans="1:9" ht="12.75" customHeight="1">
      <c r="A566" s="5"/>
      <c r="B566" s="5"/>
      <c r="C566" s="5"/>
      <c r="D566" s="5"/>
      <c r="E566" s="5"/>
      <c r="F566" s="5"/>
      <c r="G566" s="5"/>
      <c r="H566" s="5"/>
      <c r="I566" s="5"/>
    </row>
    <row r="567" spans="1:9" ht="12.75" customHeight="1">
      <c r="A567" s="5"/>
      <c r="B567" s="5"/>
      <c r="C567" s="5"/>
      <c r="D567" s="5"/>
      <c r="E567" s="5"/>
      <c r="F567" s="5"/>
      <c r="G567" s="5"/>
      <c r="H567" s="5"/>
      <c r="I567" s="5"/>
    </row>
    <row r="568" spans="1:9" ht="12.75" customHeight="1">
      <c r="A568" s="5"/>
      <c r="B568" s="5"/>
      <c r="C568" s="5"/>
      <c r="D568" s="5"/>
      <c r="E568" s="5"/>
      <c r="F568" s="5"/>
      <c r="G568" s="5"/>
      <c r="H568" s="5"/>
      <c r="I568" s="5"/>
    </row>
    <row r="569" spans="1:9" ht="12.75" customHeight="1">
      <c r="A569" s="5"/>
      <c r="B569" s="5"/>
      <c r="C569" s="5"/>
      <c r="D569" s="5"/>
      <c r="E569" s="5"/>
      <c r="F569" s="5"/>
      <c r="G569" s="5"/>
      <c r="H569" s="5"/>
      <c r="I569" s="5"/>
    </row>
    <row r="570" spans="1:9" ht="12.75" customHeight="1">
      <c r="A570" s="5"/>
      <c r="B570" s="5"/>
      <c r="C570" s="5"/>
      <c r="D570" s="5"/>
      <c r="E570" s="5"/>
      <c r="F570" s="5"/>
      <c r="G570" s="5"/>
      <c r="H570" s="5"/>
      <c r="I570" s="5"/>
    </row>
    <row r="571" spans="1:9" ht="12.75" customHeight="1">
      <c r="A571" s="5"/>
      <c r="B571" s="5"/>
      <c r="C571" s="5"/>
      <c r="D571" s="5"/>
      <c r="E571" s="5"/>
      <c r="F571" s="5"/>
      <c r="G571" s="5"/>
      <c r="H571" s="5"/>
      <c r="I571" s="5"/>
    </row>
    <row r="572" spans="1:9" ht="12.75" customHeight="1">
      <c r="A572" s="5"/>
      <c r="B572" s="5"/>
      <c r="C572" s="5"/>
      <c r="D572" s="5"/>
      <c r="E572" s="5"/>
      <c r="F572" s="5"/>
      <c r="G572" s="5"/>
      <c r="H572" s="5"/>
      <c r="I572" s="5"/>
    </row>
    <row r="573" spans="1:9" ht="12.75" customHeight="1">
      <c r="A573" s="5"/>
      <c r="B573" s="5"/>
      <c r="C573" s="5"/>
      <c r="D573" s="5"/>
      <c r="E573" s="5"/>
      <c r="F573" s="5"/>
      <c r="G573" s="5"/>
      <c r="H573" s="5"/>
      <c r="I573" s="5"/>
    </row>
    <row r="574" spans="1:9" ht="12.75" customHeight="1">
      <c r="A574" s="5"/>
      <c r="B574" s="5"/>
      <c r="C574" s="5"/>
      <c r="D574" s="5"/>
      <c r="E574" s="5"/>
      <c r="F574" s="5"/>
      <c r="G574" s="5"/>
      <c r="H574" s="5"/>
      <c r="I574" s="5"/>
    </row>
    <row r="575" spans="1:9" ht="12.75" customHeight="1">
      <c r="A575" s="5"/>
      <c r="B575" s="5"/>
      <c r="C575" s="5"/>
      <c r="D575" s="5"/>
      <c r="E575" s="5"/>
      <c r="F575" s="5"/>
      <c r="G575" s="5"/>
      <c r="H575" s="5"/>
      <c r="I575" s="5"/>
    </row>
    <row r="576" spans="1:9" ht="12.75" customHeight="1">
      <c r="A576" s="5"/>
      <c r="B576" s="5"/>
      <c r="C576" s="5"/>
      <c r="D576" s="5"/>
      <c r="E576" s="5"/>
      <c r="F576" s="5"/>
      <c r="G576" s="5"/>
      <c r="H576" s="5"/>
      <c r="I576" s="5"/>
    </row>
    <row r="577" spans="1:9" ht="12.75" customHeight="1">
      <c r="A577" s="5"/>
      <c r="B577" s="5"/>
      <c r="C577" s="5"/>
      <c r="D577" s="5"/>
      <c r="E577" s="5"/>
      <c r="F577" s="5"/>
      <c r="G577" s="5"/>
      <c r="H577" s="5"/>
      <c r="I577" s="5"/>
    </row>
    <row r="578" spans="1:9" ht="12.75" customHeight="1">
      <c r="A578" s="5"/>
      <c r="B578" s="5"/>
      <c r="C578" s="5"/>
      <c r="D578" s="5"/>
      <c r="E578" s="5"/>
      <c r="F578" s="5"/>
      <c r="G578" s="5"/>
      <c r="H578" s="5"/>
      <c r="I578" s="5"/>
    </row>
    <row r="579" spans="1:9" ht="12.75" customHeight="1">
      <c r="A579" s="5"/>
      <c r="B579" s="5"/>
      <c r="C579" s="5"/>
      <c r="D579" s="5"/>
      <c r="E579" s="5"/>
      <c r="F579" s="5"/>
      <c r="G579" s="5"/>
      <c r="H579" s="5"/>
      <c r="I579" s="5"/>
    </row>
    <row r="580" spans="1:9" ht="12.75" customHeight="1">
      <c r="A580" s="5"/>
      <c r="B580" s="5"/>
      <c r="C580" s="5"/>
      <c r="D580" s="5"/>
      <c r="E580" s="5"/>
      <c r="F580" s="5"/>
      <c r="G580" s="5"/>
      <c r="H580" s="5"/>
      <c r="I580" s="5"/>
    </row>
    <row r="581" spans="1:9" ht="12.75" customHeight="1">
      <c r="A581" s="5"/>
      <c r="B581" s="5"/>
      <c r="C581" s="5"/>
      <c r="D581" s="5"/>
      <c r="E581" s="5"/>
      <c r="F581" s="5"/>
      <c r="G581" s="5"/>
      <c r="H581" s="5"/>
      <c r="I581" s="5"/>
    </row>
    <row r="582" spans="1:9" ht="12.75" customHeight="1">
      <c r="A582" s="5"/>
      <c r="B582" s="5"/>
      <c r="C582" s="5"/>
      <c r="D582" s="5"/>
      <c r="E582" s="5"/>
      <c r="F582" s="5"/>
      <c r="G582" s="5"/>
      <c r="H582" s="5"/>
      <c r="I582" s="5"/>
    </row>
    <row r="583" spans="1:9" ht="12.75" customHeight="1">
      <c r="A583" s="5"/>
      <c r="B583" s="5"/>
      <c r="C583" s="5"/>
      <c r="D583" s="5"/>
      <c r="E583" s="5"/>
      <c r="F583" s="5"/>
      <c r="G583" s="5"/>
      <c r="H583" s="5"/>
      <c r="I583" s="5"/>
    </row>
    <row r="584" spans="1:9" ht="12.75" customHeight="1">
      <c r="A584" s="5"/>
      <c r="B584" s="5"/>
      <c r="C584" s="5"/>
      <c r="D584" s="5"/>
      <c r="E584" s="5"/>
      <c r="F584" s="5"/>
      <c r="G584" s="5"/>
      <c r="H584" s="5"/>
      <c r="I584" s="5"/>
    </row>
    <row r="585" spans="1:9" ht="12.75" customHeight="1">
      <c r="A585" s="5"/>
      <c r="B585" s="5"/>
      <c r="C585" s="5"/>
      <c r="D585" s="5"/>
      <c r="E585" s="5"/>
      <c r="F585" s="5"/>
      <c r="G585" s="5"/>
      <c r="H585" s="5"/>
      <c r="I585" s="5"/>
    </row>
    <row r="586" spans="1:9" ht="12.75" customHeight="1">
      <c r="A586" s="5"/>
      <c r="B586" s="5"/>
      <c r="C586" s="5"/>
      <c r="D586" s="5"/>
      <c r="E586" s="5"/>
      <c r="F586" s="5"/>
      <c r="G586" s="5"/>
      <c r="H586" s="5"/>
      <c r="I586" s="5"/>
    </row>
    <row r="587" spans="1:9" ht="12.75" customHeight="1">
      <c r="A587" s="5"/>
      <c r="B587" s="5"/>
      <c r="C587" s="5"/>
      <c r="D587" s="5"/>
      <c r="E587" s="5"/>
      <c r="F587" s="5"/>
      <c r="G587" s="5"/>
      <c r="H587" s="5"/>
      <c r="I587" s="5"/>
    </row>
    <row r="588" spans="1:9" ht="12.75" customHeight="1">
      <c r="A588" s="5"/>
      <c r="B588" s="5"/>
      <c r="C588" s="5"/>
      <c r="D588" s="5"/>
      <c r="E588" s="5"/>
      <c r="F588" s="5"/>
      <c r="G588" s="5"/>
      <c r="H588" s="5"/>
      <c r="I588" s="5"/>
    </row>
    <row r="589" spans="1:9" ht="12.75" customHeight="1">
      <c r="A589" s="5"/>
      <c r="B589" s="5"/>
      <c r="C589" s="5"/>
      <c r="D589" s="5"/>
      <c r="E589" s="5"/>
      <c r="F589" s="5"/>
      <c r="G589" s="5"/>
      <c r="H589" s="5"/>
      <c r="I589" s="5"/>
    </row>
    <row r="590" spans="1:9" ht="12.75" customHeight="1">
      <c r="A590" s="5"/>
      <c r="B590" s="5"/>
      <c r="C590" s="5"/>
      <c r="D590" s="5"/>
      <c r="E590" s="5"/>
      <c r="F590" s="5"/>
      <c r="G590" s="5"/>
      <c r="H590" s="5"/>
      <c r="I590" s="5"/>
    </row>
    <row r="591" spans="1:9" ht="12.75" customHeight="1">
      <c r="A591" s="5"/>
      <c r="B591" s="5"/>
      <c r="C591" s="5"/>
      <c r="D591" s="5"/>
      <c r="E591" s="5"/>
      <c r="F591" s="5"/>
      <c r="G591" s="5"/>
      <c r="H591" s="5"/>
      <c r="I591" s="5"/>
    </row>
    <row r="592" spans="1:9" ht="12.75" customHeight="1">
      <c r="A592" s="5"/>
      <c r="B592" s="5"/>
      <c r="C592" s="5"/>
      <c r="D592" s="5"/>
      <c r="E592" s="5"/>
      <c r="F592" s="5"/>
      <c r="G592" s="5"/>
      <c r="H592" s="5"/>
      <c r="I592" s="5"/>
    </row>
    <row r="593" spans="1:9" ht="12.75" customHeight="1">
      <c r="A593" s="5"/>
      <c r="B593" s="5"/>
      <c r="C593" s="5"/>
      <c r="D593" s="5"/>
      <c r="E593" s="5"/>
      <c r="F593" s="5"/>
      <c r="G593" s="5"/>
      <c r="H593" s="5"/>
      <c r="I593" s="5"/>
    </row>
    <row r="594" spans="1:9" ht="12.75" customHeight="1">
      <c r="A594" s="5"/>
      <c r="B594" s="5"/>
      <c r="C594" s="5"/>
      <c r="D594" s="5"/>
      <c r="E594" s="5"/>
      <c r="F594" s="5"/>
      <c r="G594" s="5"/>
      <c r="H594" s="5"/>
      <c r="I594" s="5"/>
    </row>
    <row r="595" spans="1:9" ht="12.75" customHeight="1">
      <c r="A595" s="5"/>
      <c r="B595" s="5"/>
      <c r="C595" s="5"/>
      <c r="D595" s="5"/>
      <c r="E595" s="5"/>
      <c r="F595" s="5"/>
      <c r="G595" s="5"/>
      <c r="H595" s="5"/>
      <c r="I595" s="5"/>
    </row>
    <row r="596" spans="1:9" ht="12.75" customHeight="1">
      <c r="A596" s="5"/>
      <c r="B596" s="5"/>
      <c r="C596" s="5"/>
      <c r="D596" s="5"/>
      <c r="E596" s="5"/>
      <c r="F596" s="5"/>
      <c r="G596" s="5"/>
      <c r="H596" s="5"/>
      <c r="I596" s="5"/>
    </row>
    <row r="597" spans="1:9" ht="12.75" customHeight="1">
      <c r="A597" s="5"/>
      <c r="B597" s="5"/>
      <c r="C597" s="5"/>
      <c r="D597" s="5"/>
      <c r="E597" s="5"/>
      <c r="F597" s="5"/>
      <c r="G597" s="5"/>
      <c r="H597" s="5"/>
      <c r="I597" s="5"/>
    </row>
    <row r="598" spans="1:9" ht="12.75" customHeight="1">
      <c r="A598" s="5"/>
      <c r="B598" s="5"/>
      <c r="C598" s="5"/>
      <c r="D598" s="5"/>
      <c r="E598" s="5"/>
      <c r="F598" s="5"/>
      <c r="G598" s="5"/>
      <c r="H598" s="5"/>
      <c r="I598" s="5"/>
    </row>
    <row r="599" spans="1:9" ht="12.75" customHeight="1">
      <c r="A599" s="5"/>
      <c r="B599" s="5"/>
      <c r="C599" s="5"/>
      <c r="D599" s="5"/>
      <c r="E599" s="5"/>
      <c r="F599" s="5"/>
      <c r="G599" s="5"/>
      <c r="H599" s="5"/>
      <c r="I599" s="5"/>
    </row>
    <row r="600" spans="1:9" ht="12.75" customHeight="1">
      <c r="A600" s="5"/>
      <c r="B600" s="5"/>
      <c r="C600" s="5"/>
      <c r="D600" s="5"/>
      <c r="E600" s="5"/>
      <c r="F600" s="5"/>
      <c r="G600" s="5"/>
      <c r="H600" s="5"/>
      <c r="I600" s="5"/>
    </row>
    <row r="601" spans="1:9" ht="12.75" customHeight="1">
      <c r="A601" s="5"/>
      <c r="B601" s="5"/>
      <c r="C601" s="5"/>
      <c r="D601" s="5"/>
      <c r="E601" s="5"/>
      <c r="F601" s="5"/>
      <c r="G601" s="5"/>
      <c r="H601" s="5"/>
      <c r="I601" s="5"/>
    </row>
    <row r="602" spans="1:9" ht="12.75" customHeight="1">
      <c r="A602" s="5"/>
      <c r="B602" s="5"/>
      <c r="C602" s="5"/>
      <c r="D602" s="5"/>
      <c r="E602" s="5"/>
      <c r="F602" s="5"/>
      <c r="G602" s="5"/>
      <c r="H602" s="5"/>
      <c r="I602" s="5"/>
    </row>
    <row r="603" spans="1:9" ht="12.75" customHeight="1">
      <c r="A603" s="5"/>
      <c r="B603" s="5"/>
      <c r="C603" s="5"/>
      <c r="D603" s="5"/>
      <c r="E603" s="5"/>
      <c r="F603" s="5"/>
      <c r="G603" s="5"/>
      <c r="H603" s="5"/>
      <c r="I603" s="5"/>
    </row>
    <row r="604" spans="1:9" ht="12.75" customHeight="1">
      <c r="A604" s="5"/>
      <c r="B604" s="5"/>
      <c r="C604" s="5"/>
      <c r="D604" s="5"/>
      <c r="E604" s="5"/>
      <c r="F604" s="5"/>
      <c r="G604" s="5"/>
      <c r="H604" s="5"/>
      <c r="I604" s="5"/>
    </row>
    <row r="605" spans="1:9" ht="12.75" customHeight="1">
      <c r="A605" s="5"/>
      <c r="B605" s="5"/>
      <c r="C605" s="5"/>
      <c r="D605" s="5"/>
      <c r="E605" s="5"/>
      <c r="F605" s="5"/>
      <c r="G605" s="5"/>
      <c r="H605" s="5"/>
      <c r="I605" s="5"/>
    </row>
    <row r="606" spans="1:9" ht="12.75" customHeight="1">
      <c r="A606" s="5"/>
      <c r="B606" s="5"/>
      <c r="C606" s="5"/>
      <c r="D606" s="5"/>
      <c r="E606" s="5"/>
      <c r="F606" s="5"/>
      <c r="G606" s="5"/>
      <c r="H606" s="5"/>
      <c r="I606" s="5"/>
    </row>
    <row r="607" spans="1:9" ht="12.75" customHeight="1">
      <c r="A607" s="5"/>
      <c r="B607" s="5"/>
      <c r="C607" s="5"/>
      <c r="D607" s="5"/>
      <c r="E607" s="5"/>
      <c r="F607" s="5"/>
      <c r="G607" s="5"/>
      <c r="H607" s="5"/>
      <c r="I607" s="5"/>
    </row>
    <row r="608" spans="1:9" ht="12.75" customHeight="1">
      <c r="A608" s="5"/>
      <c r="B608" s="5"/>
      <c r="C608" s="5"/>
      <c r="D608" s="5"/>
      <c r="E608" s="5"/>
      <c r="F608" s="5"/>
      <c r="G608" s="5"/>
      <c r="H608" s="5"/>
      <c r="I608" s="5"/>
    </row>
    <row r="609" spans="1:9" ht="12.75" customHeight="1">
      <c r="A609" s="5"/>
      <c r="B609" s="5"/>
      <c r="C609" s="5"/>
      <c r="D609" s="5"/>
      <c r="E609" s="5"/>
      <c r="F609" s="5"/>
      <c r="G609" s="5"/>
      <c r="H609" s="5"/>
      <c r="I609" s="5"/>
    </row>
    <row r="610" spans="1:9" ht="12.75" customHeight="1">
      <c r="A610" s="5"/>
      <c r="B610" s="5"/>
      <c r="C610" s="5"/>
      <c r="D610" s="5"/>
      <c r="E610" s="5"/>
      <c r="F610" s="5"/>
      <c r="G610" s="5"/>
      <c r="H610" s="5"/>
      <c r="I610" s="5"/>
    </row>
    <row r="611" spans="1:9" ht="12.75" customHeight="1">
      <c r="A611" s="5"/>
      <c r="B611" s="5"/>
      <c r="C611" s="5"/>
      <c r="D611" s="5"/>
      <c r="E611" s="5"/>
      <c r="F611" s="5"/>
      <c r="G611" s="5"/>
      <c r="H611" s="5"/>
      <c r="I611" s="5"/>
    </row>
    <row r="612" spans="1:9" ht="12.75" customHeight="1">
      <c r="A612" s="5"/>
      <c r="B612" s="5"/>
      <c r="C612" s="5"/>
      <c r="D612" s="5"/>
      <c r="E612" s="5"/>
      <c r="F612" s="5"/>
      <c r="G612" s="5"/>
      <c r="H612" s="5"/>
      <c r="I612" s="5"/>
    </row>
    <row r="613" spans="1:9" ht="12.75" customHeight="1">
      <c r="A613" s="5"/>
      <c r="B613" s="5"/>
      <c r="C613" s="5"/>
      <c r="D613" s="5"/>
      <c r="E613" s="5"/>
      <c r="F613" s="5"/>
      <c r="G613" s="5"/>
      <c r="H613" s="5"/>
      <c r="I613" s="5"/>
    </row>
    <row r="614" spans="1:9" ht="12.75" customHeight="1">
      <c r="A614" s="5"/>
      <c r="B614" s="5"/>
      <c r="C614" s="5"/>
      <c r="D614" s="5"/>
      <c r="E614" s="5"/>
      <c r="F614" s="5"/>
      <c r="G614" s="5"/>
      <c r="H614" s="5"/>
      <c r="I614" s="5"/>
    </row>
    <row r="615" spans="1:9" ht="12.75" customHeight="1">
      <c r="A615" s="5"/>
      <c r="B615" s="5"/>
      <c r="C615" s="5"/>
      <c r="D615" s="5"/>
      <c r="E615" s="5"/>
      <c r="F615" s="5"/>
      <c r="G615" s="5"/>
      <c r="H615" s="5"/>
      <c r="I615" s="5"/>
    </row>
    <row r="616" spans="1:9" ht="12.75" customHeight="1">
      <c r="A616" s="5"/>
      <c r="B616" s="5"/>
      <c r="C616" s="5"/>
      <c r="D616" s="5"/>
      <c r="E616" s="5"/>
      <c r="F616" s="5"/>
      <c r="G616" s="5"/>
      <c r="H616" s="5"/>
      <c r="I616" s="5"/>
    </row>
    <row r="617" spans="1:9" ht="12.75" customHeight="1">
      <c r="A617" s="5"/>
      <c r="B617" s="5"/>
      <c r="C617" s="5"/>
      <c r="D617" s="5"/>
      <c r="E617" s="5"/>
      <c r="F617" s="5"/>
      <c r="G617" s="5"/>
      <c r="H617" s="5"/>
      <c r="I617" s="5"/>
    </row>
    <row r="618" spans="1:9" ht="12.75" customHeight="1">
      <c r="A618" s="5"/>
      <c r="B618" s="5"/>
      <c r="C618" s="5"/>
      <c r="D618" s="5"/>
      <c r="E618" s="5"/>
      <c r="F618" s="5"/>
      <c r="G618" s="5"/>
      <c r="H618" s="5"/>
      <c r="I618" s="5"/>
    </row>
    <row r="619" spans="1:9" ht="12.75" customHeight="1">
      <c r="A619" s="5"/>
      <c r="B619" s="5"/>
      <c r="C619" s="5"/>
      <c r="D619" s="5"/>
      <c r="E619" s="5"/>
      <c r="F619" s="5"/>
      <c r="G619" s="5"/>
      <c r="H619" s="5"/>
      <c r="I619" s="5"/>
    </row>
    <row r="620" spans="1:9" ht="12.75" customHeight="1">
      <c r="A620" s="5"/>
      <c r="B620" s="5"/>
      <c r="C620" s="5"/>
      <c r="D620" s="5"/>
      <c r="E620" s="5"/>
      <c r="F620" s="5"/>
      <c r="G620" s="5"/>
      <c r="H620" s="5"/>
      <c r="I620" s="5"/>
    </row>
    <row r="621" spans="1:9" ht="12.75" customHeight="1">
      <c r="A621" s="5"/>
      <c r="B621" s="5"/>
      <c r="C621" s="5"/>
      <c r="D621" s="5"/>
      <c r="E621" s="5"/>
      <c r="F621" s="5"/>
      <c r="G621" s="5"/>
      <c r="H621" s="5"/>
      <c r="I621" s="5"/>
    </row>
    <row r="622" spans="1:9" ht="12.75" customHeight="1">
      <c r="A622" s="5"/>
      <c r="B622" s="5"/>
      <c r="C622" s="5"/>
      <c r="D622" s="5"/>
      <c r="E622" s="5"/>
      <c r="F622" s="5"/>
      <c r="G622" s="5"/>
      <c r="H622" s="5"/>
      <c r="I622" s="5"/>
    </row>
    <row r="623" spans="1:9" ht="12.75" customHeight="1">
      <c r="A623" s="5"/>
      <c r="B623" s="5"/>
      <c r="C623" s="5"/>
      <c r="D623" s="5"/>
      <c r="E623" s="5"/>
      <c r="F623" s="5"/>
      <c r="G623" s="5"/>
      <c r="H623" s="5"/>
      <c r="I623" s="5"/>
    </row>
    <row r="624" spans="1:9" ht="12.75" customHeight="1">
      <c r="A624" s="5"/>
      <c r="B624" s="5"/>
      <c r="C624" s="5"/>
      <c r="D624" s="5"/>
      <c r="E624" s="5"/>
      <c r="F624" s="5"/>
      <c r="G624" s="5"/>
      <c r="H624" s="5"/>
      <c r="I624" s="5"/>
    </row>
    <row r="625" spans="1:9" ht="12.75" customHeight="1">
      <c r="A625" s="5"/>
      <c r="B625" s="5"/>
      <c r="C625" s="5"/>
      <c r="D625" s="5"/>
      <c r="E625" s="5"/>
      <c r="F625" s="5"/>
      <c r="G625" s="5"/>
      <c r="H625" s="5"/>
      <c r="I625" s="5"/>
    </row>
    <row r="626" spans="1:9" ht="12.75" customHeight="1">
      <c r="A626" s="5"/>
      <c r="B626" s="5"/>
      <c r="C626" s="5"/>
      <c r="D626" s="5"/>
      <c r="E626" s="5"/>
      <c r="F626" s="5"/>
      <c r="G626" s="5"/>
      <c r="H626" s="5"/>
      <c r="I626" s="5"/>
    </row>
    <row r="627" spans="1:9" ht="12.75" customHeight="1">
      <c r="A627" s="5"/>
      <c r="B627" s="5"/>
      <c r="C627" s="5"/>
      <c r="D627" s="5"/>
      <c r="E627" s="5"/>
      <c r="F627" s="5"/>
      <c r="G627" s="5"/>
      <c r="H627" s="5"/>
      <c r="I627" s="5"/>
    </row>
    <row r="628" spans="1:9" ht="12.75" customHeight="1">
      <c r="A628" s="5"/>
      <c r="B628" s="5"/>
      <c r="C628" s="5"/>
      <c r="D628" s="5"/>
      <c r="E628" s="5"/>
      <c r="F628" s="5"/>
      <c r="G628" s="5"/>
      <c r="H628" s="5"/>
      <c r="I628" s="5"/>
    </row>
    <row r="629" spans="1:9" ht="12.75" customHeight="1">
      <c r="A629" s="5"/>
      <c r="B629" s="5"/>
      <c r="C629" s="5"/>
      <c r="D629" s="5"/>
      <c r="E629" s="5"/>
      <c r="F629" s="5"/>
      <c r="G629" s="5"/>
      <c r="H629" s="5"/>
      <c r="I629" s="5"/>
    </row>
    <row r="630" spans="1:9" ht="12.75" customHeight="1">
      <c r="A630" s="5"/>
      <c r="B630" s="5"/>
      <c r="C630" s="5"/>
      <c r="D630" s="5"/>
      <c r="E630" s="5"/>
      <c r="F630" s="5"/>
      <c r="G630" s="5"/>
      <c r="H630" s="5"/>
      <c r="I630" s="5"/>
    </row>
    <row r="631" spans="1:9" ht="12.75" customHeight="1">
      <c r="A631" s="5"/>
      <c r="B631" s="5"/>
      <c r="C631" s="5"/>
      <c r="D631" s="5"/>
      <c r="E631" s="5"/>
      <c r="F631" s="5"/>
      <c r="G631" s="5"/>
      <c r="H631" s="5"/>
      <c r="I631" s="5"/>
    </row>
    <row r="632" spans="1:9" ht="12.75" customHeight="1">
      <c r="A632" s="5"/>
      <c r="B632" s="5"/>
      <c r="C632" s="5"/>
      <c r="D632" s="5"/>
      <c r="E632" s="5"/>
      <c r="F632" s="5"/>
      <c r="G632" s="5"/>
      <c r="H632" s="5"/>
      <c r="I632" s="5"/>
    </row>
    <row r="633" spans="1:9" ht="12.75" customHeight="1">
      <c r="A633" s="5"/>
      <c r="B633" s="5"/>
      <c r="C633" s="5"/>
      <c r="D633" s="5"/>
      <c r="E633" s="5"/>
      <c r="F633" s="5"/>
      <c r="G633" s="5"/>
      <c r="H633" s="5"/>
      <c r="I633" s="5"/>
    </row>
    <row r="634" spans="1:9" ht="12.75" customHeight="1">
      <c r="A634" s="5"/>
      <c r="B634" s="5"/>
      <c r="C634" s="5"/>
      <c r="D634" s="5"/>
      <c r="E634" s="5"/>
      <c r="F634" s="5"/>
      <c r="G634" s="5"/>
      <c r="H634" s="5"/>
      <c r="I634" s="5"/>
    </row>
    <row r="635" spans="1:9" ht="12.75" customHeight="1">
      <c r="A635" s="5"/>
      <c r="B635" s="5"/>
      <c r="C635" s="5"/>
      <c r="D635" s="5"/>
      <c r="E635" s="5"/>
      <c r="F635" s="5"/>
      <c r="G635" s="5"/>
      <c r="H635" s="5"/>
      <c r="I635" s="5"/>
    </row>
    <row r="636" spans="1:9" ht="12.75" customHeight="1">
      <c r="A636" s="5"/>
      <c r="B636" s="5"/>
      <c r="C636" s="5"/>
      <c r="D636" s="5"/>
      <c r="E636" s="5"/>
      <c r="F636" s="5"/>
      <c r="G636" s="5"/>
      <c r="H636" s="5"/>
      <c r="I636" s="5"/>
    </row>
    <row r="637" spans="1:9" ht="12.75" customHeight="1">
      <c r="A637" s="5"/>
      <c r="B637" s="5"/>
      <c r="C637" s="5"/>
      <c r="D637" s="5"/>
      <c r="E637" s="5"/>
      <c r="F637" s="5"/>
      <c r="G637" s="5"/>
      <c r="H637" s="5"/>
      <c r="I637" s="5"/>
    </row>
    <row r="638" spans="1:9" ht="12.75" customHeight="1">
      <c r="A638" s="5"/>
      <c r="B638" s="5"/>
      <c r="C638" s="5"/>
      <c r="D638" s="5"/>
      <c r="E638" s="5"/>
      <c r="F638" s="5"/>
      <c r="G638" s="5"/>
      <c r="H638" s="5"/>
      <c r="I638" s="5"/>
    </row>
    <row r="639" spans="1:9" ht="12.75" customHeight="1">
      <c r="A639" s="5"/>
      <c r="B639" s="5"/>
      <c r="C639" s="5"/>
      <c r="D639" s="5"/>
      <c r="E639" s="5"/>
      <c r="F639" s="5"/>
      <c r="G639" s="5"/>
      <c r="H639" s="5"/>
      <c r="I639" s="5"/>
    </row>
    <row r="640" spans="1:9" ht="12.75" customHeight="1">
      <c r="A640" s="5"/>
      <c r="B640" s="5"/>
      <c r="C640" s="5"/>
      <c r="D640" s="5"/>
      <c r="E640" s="5"/>
      <c r="F640" s="5"/>
      <c r="G640" s="5"/>
      <c r="H640" s="5"/>
      <c r="I640" s="5"/>
    </row>
    <row r="641" spans="1:9" ht="12.75" customHeight="1">
      <c r="A641" s="5"/>
      <c r="B641" s="5"/>
      <c r="C641" s="5"/>
      <c r="D641" s="5"/>
      <c r="E641" s="5"/>
      <c r="F641" s="5"/>
      <c r="G641" s="5"/>
      <c r="H641" s="5"/>
      <c r="I641" s="5"/>
    </row>
    <row r="642" spans="1:9" ht="12.75" customHeight="1">
      <c r="A642" s="5"/>
      <c r="B642" s="5"/>
      <c r="C642" s="5"/>
      <c r="D642" s="5"/>
      <c r="E642" s="5"/>
      <c r="F642" s="5"/>
      <c r="G642" s="5"/>
      <c r="H642" s="5"/>
      <c r="I642" s="5"/>
    </row>
    <row r="643" spans="1:9" ht="12.75" customHeight="1">
      <c r="A643" s="5"/>
      <c r="B643" s="5"/>
      <c r="C643" s="5"/>
      <c r="D643" s="5"/>
      <c r="E643" s="5"/>
      <c r="F643" s="5"/>
      <c r="G643" s="5"/>
      <c r="H643" s="5"/>
      <c r="I643" s="5"/>
    </row>
    <row r="644" spans="1:9" ht="12.75" customHeight="1">
      <c r="A644" s="5"/>
      <c r="B644" s="5"/>
      <c r="C644" s="5"/>
      <c r="D644" s="5"/>
      <c r="E644" s="5"/>
      <c r="F644" s="5"/>
      <c r="G644" s="5"/>
      <c r="H644" s="5"/>
      <c r="I644" s="5"/>
    </row>
    <row r="645" spans="1:9" ht="12.75" customHeight="1">
      <c r="A645" s="5"/>
      <c r="B645" s="5"/>
      <c r="C645" s="5"/>
      <c r="D645" s="5"/>
      <c r="E645" s="5"/>
      <c r="F645" s="5"/>
      <c r="G645" s="5"/>
      <c r="H645" s="5"/>
      <c r="I645" s="5"/>
    </row>
    <row r="646" spans="1:9" ht="12.75" customHeight="1">
      <c r="A646" s="5"/>
      <c r="B646" s="5"/>
      <c r="C646" s="5"/>
      <c r="D646" s="5"/>
      <c r="E646" s="5"/>
      <c r="F646" s="5"/>
      <c r="G646" s="5"/>
      <c r="H646" s="5"/>
      <c r="I646" s="5"/>
    </row>
    <row r="647" spans="1:9" ht="12.75" customHeight="1">
      <c r="A647" s="5"/>
      <c r="B647" s="5"/>
      <c r="C647" s="5"/>
      <c r="D647" s="5"/>
      <c r="E647" s="5"/>
      <c r="F647" s="5"/>
      <c r="G647" s="5"/>
      <c r="H647" s="5"/>
      <c r="I647" s="5"/>
    </row>
    <row r="648" spans="1:9" ht="12.75" customHeight="1">
      <c r="A648" s="5"/>
      <c r="B648" s="5"/>
      <c r="C648" s="5"/>
      <c r="D648" s="5"/>
      <c r="E648" s="5"/>
      <c r="F648" s="5"/>
      <c r="G648" s="5"/>
      <c r="H648" s="5"/>
      <c r="I648" s="5"/>
    </row>
    <row r="649" spans="1:9" ht="12.75" customHeight="1">
      <c r="A649" s="5"/>
      <c r="B649" s="5"/>
      <c r="C649" s="5"/>
      <c r="D649" s="5"/>
      <c r="E649" s="5"/>
      <c r="F649" s="5"/>
      <c r="G649" s="5"/>
      <c r="H649" s="5"/>
      <c r="I649" s="5"/>
    </row>
    <row r="650" spans="1:9" ht="12.75" customHeight="1">
      <c r="A650" s="5"/>
      <c r="B650" s="5"/>
      <c r="C650" s="5"/>
      <c r="D650" s="5"/>
      <c r="E650" s="5"/>
      <c r="F650" s="5"/>
      <c r="G650" s="5"/>
      <c r="H650" s="5"/>
      <c r="I650" s="5"/>
    </row>
    <row r="651" spans="1:9" ht="12.75" customHeight="1">
      <c r="A651" s="5"/>
      <c r="B651" s="5"/>
      <c r="C651" s="5"/>
      <c r="D651" s="5"/>
      <c r="E651" s="5"/>
      <c r="F651" s="5"/>
      <c r="G651" s="5"/>
      <c r="H651" s="5"/>
      <c r="I651" s="5"/>
    </row>
    <row r="652" spans="1:9" ht="12.75" customHeight="1">
      <c r="A652" s="5"/>
      <c r="B652" s="5"/>
      <c r="C652" s="5"/>
      <c r="D652" s="5"/>
      <c r="E652" s="5"/>
      <c r="F652" s="5"/>
      <c r="G652" s="5"/>
      <c r="H652" s="5"/>
      <c r="I652" s="5"/>
    </row>
    <row r="653" spans="1:9" ht="12.75" customHeight="1">
      <c r="A653" s="5"/>
      <c r="B653" s="5"/>
      <c r="C653" s="5"/>
      <c r="D653" s="5"/>
      <c r="E653" s="5"/>
      <c r="F653" s="5"/>
      <c r="G653" s="5"/>
      <c r="H653" s="5"/>
      <c r="I653" s="5"/>
    </row>
    <row r="654" spans="1:9" ht="12.75" customHeight="1">
      <c r="A654" s="5"/>
      <c r="B654" s="5"/>
      <c r="C654" s="5"/>
      <c r="D654" s="5"/>
      <c r="E654" s="5"/>
      <c r="F654" s="5"/>
      <c r="G654" s="5"/>
      <c r="H654" s="5"/>
      <c r="I654" s="5"/>
    </row>
    <row r="655" spans="1:9" ht="12.75" customHeight="1">
      <c r="A655" s="5"/>
      <c r="B655" s="5"/>
      <c r="C655" s="5"/>
      <c r="D655" s="5"/>
      <c r="E655" s="5"/>
      <c r="F655" s="5"/>
      <c r="G655" s="5"/>
      <c r="H655" s="5"/>
      <c r="I655" s="5"/>
    </row>
    <row r="656" spans="1:9" ht="12.75" customHeight="1">
      <c r="A656" s="5"/>
      <c r="B656" s="5"/>
      <c r="C656" s="5"/>
      <c r="D656" s="5"/>
      <c r="E656" s="5"/>
      <c r="F656" s="5"/>
      <c r="G656" s="5"/>
      <c r="H656" s="5"/>
      <c r="I656" s="5"/>
    </row>
    <row r="657" spans="1:9" ht="12.75" customHeight="1">
      <c r="A657" s="5"/>
      <c r="B657" s="5"/>
      <c r="C657" s="5"/>
      <c r="D657" s="5"/>
      <c r="E657" s="5"/>
      <c r="F657" s="5"/>
      <c r="G657" s="5"/>
      <c r="H657" s="5"/>
      <c r="I657" s="5"/>
    </row>
    <row r="658" spans="1:9" ht="12.75" customHeight="1">
      <c r="A658" s="5"/>
      <c r="B658" s="5"/>
      <c r="C658" s="5"/>
      <c r="D658" s="5"/>
      <c r="E658" s="5"/>
      <c r="F658" s="5"/>
      <c r="G658" s="5"/>
      <c r="H658" s="5"/>
      <c r="I658" s="5"/>
    </row>
    <row r="659" spans="1:9" ht="12.75" customHeight="1">
      <c r="A659" s="5"/>
      <c r="B659" s="5"/>
      <c r="C659" s="5"/>
      <c r="D659" s="5"/>
      <c r="E659" s="5"/>
      <c r="F659" s="5"/>
      <c r="G659" s="5"/>
      <c r="H659" s="5"/>
      <c r="I659" s="5"/>
    </row>
    <row r="660" spans="1:9" ht="12.75" customHeight="1">
      <c r="A660" s="5"/>
      <c r="B660" s="5"/>
      <c r="C660" s="5"/>
      <c r="D660" s="5"/>
      <c r="E660" s="5"/>
      <c r="F660" s="5"/>
      <c r="G660" s="5"/>
      <c r="H660" s="5"/>
      <c r="I660" s="5"/>
    </row>
    <row r="661" spans="1:9" ht="12.75" customHeight="1">
      <c r="A661" s="5"/>
      <c r="B661" s="5"/>
      <c r="C661" s="5"/>
      <c r="D661" s="5"/>
      <c r="E661" s="5"/>
      <c r="F661" s="5"/>
      <c r="G661" s="5"/>
      <c r="H661" s="5"/>
      <c r="I661" s="5"/>
    </row>
    <row r="662" spans="1:9" ht="12.75" customHeight="1">
      <c r="A662" s="5"/>
      <c r="B662" s="5"/>
      <c r="C662" s="5"/>
      <c r="D662" s="5"/>
      <c r="E662" s="5"/>
      <c r="F662" s="5"/>
      <c r="G662" s="5"/>
      <c r="H662" s="5"/>
      <c r="I662" s="5"/>
    </row>
    <row r="663" spans="1:9" ht="12.75" customHeight="1">
      <c r="A663" s="5"/>
      <c r="B663" s="5"/>
      <c r="C663" s="5"/>
      <c r="D663" s="5"/>
      <c r="E663" s="5"/>
      <c r="F663" s="5"/>
      <c r="G663" s="5"/>
      <c r="H663" s="5"/>
      <c r="I663" s="5"/>
    </row>
    <row r="664" spans="1:9" ht="12.75" customHeight="1">
      <c r="A664" s="5"/>
      <c r="B664" s="5"/>
      <c r="C664" s="5"/>
      <c r="D664" s="5"/>
      <c r="E664" s="5"/>
      <c r="F664" s="5"/>
      <c r="G664" s="5"/>
      <c r="H664" s="5"/>
      <c r="I664" s="5"/>
    </row>
    <row r="665" spans="1:9" ht="12.75" customHeight="1">
      <c r="A665" s="5"/>
      <c r="B665" s="5"/>
      <c r="C665" s="5"/>
      <c r="D665" s="5"/>
      <c r="E665" s="5"/>
      <c r="F665" s="5"/>
      <c r="G665" s="5"/>
      <c r="H665" s="5"/>
      <c r="I665" s="5"/>
    </row>
    <row r="666" spans="1:9" ht="12.75" customHeight="1">
      <c r="A666" s="5"/>
      <c r="B666" s="5"/>
      <c r="C666" s="5"/>
      <c r="D666" s="5"/>
      <c r="E666" s="5"/>
      <c r="F666" s="5"/>
      <c r="G666" s="5"/>
      <c r="H666" s="5"/>
      <c r="I666" s="5"/>
    </row>
    <row r="667" spans="1:9" ht="12.75" customHeight="1">
      <c r="A667" s="5"/>
      <c r="B667" s="5"/>
      <c r="C667" s="5"/>
      <c r="D667" s="5"/>
      <c r="E667" s="5"/>
      <c r="F667" s="5"/>
      <c r="G667" s="5"/>
      <c r="H667" s="5"/>
      <c r="I667" s="5"/>
    </row>
    <row r="668" spans="1:9" ht="12.75" customHeight="1">
      <c r="A668" s="5"/>
      <c r="B668" s="5"/>
      <c r="C668" s="5"/>
      <c r="D668" s="5"/>
      <c r="E668" s="5"/>
      <c r="F668" s="5"/>
      <c r="G668" s="5"/>
      <c r="H668" s="5"/>
      <c r="I668" s="5"/>
    </row>
    <row r="669" spans="1:9" ht="12.75" customHeight="1">
      <c r="A669" s="5"/>
      <c r="B669" s="5"/>
      <c r="C669" s="5"/>
      <c r="D669" s="5"/>
      <c r="E669" s="5"/>
      <c r="F669" s="5"/>
      <c r="G669" s="5"/>
      <c r="H669" s="5"/>
      <c r="I669" s="5"/>
    </row>
    <row r="670" spans="1:9" ht="12.75" customHeight="1">
      <c r="A670" s="5"/>
      <c r="B670" s="5"/>
      <c r="C670" s="5"/>
      <c r="D670" s="5"/>
      <c r="E670" s="5"/>
      <c r="F670" s="5"/>
      <c r="G670" s="5"/>
      <c r="H670" s="5"/>
      <c r="I670" s="5"/>
    </row>
    <row r="671" spans="1:9" ht="12.75" customHeight="1">
      <c r="A671" s="5"/>
      <c r="B671" s="5"/>
      <c r="C671" s="5"/>
      <c r="D671" s="5"/>
      <c r="E671" s="5"/>
      <c r="F671" s="5"/>
      <c r="G671" s="5"/>
      <c r="H671" s="5"/>
      <c r="I671" s="5"/>
    </row>
    <row r="672" spans="1:9" ht="12.75" customHeight="1">
      <c r="A672" s="5"/>
      <c r="B672" s="5"/>
      <c r="C672" s="5"/>
      <c r="D672" s="5"/>
      <c r="E672" s="5"/>
      <c r="F672" s="5"/>
      <c r="G672" s="5"/>
      <c r="H672" s="5"/>
      <c r="I672" s="5"/>
    </row>
    <row r="673" spans="1:9" ht="12.75" customHeight="1">
      <c r="A673" s="5"/>
      <c r="B673" s="5"/>
      <c r="C673" s="5"/>
      <c r="D673" s="5"/>
      <c r="E673" s="5"/>
      <c r="F673" s="5"/>
      <c r="G673" s="5"/>
      <c r="H673" s="5"/>
      <c r="I673" s="5"/>
    </row>
    <row r="674" spans="1:9" ht="12.75" customHeight="1">
      <c r="A674" s="5"/>
      <c r="B674" s="5"/>
      <c r="C674" s="5"/>
      <c r="D674" s="5"/>
      <c r="E674" s="5"/>
      <c r="F674" s="5"/>
      <c r="G674" s="5"/>
      <c r="H674" s="5"/>
      <c r="I674" s="5"/>
    </row>
    <row r="675" spans="1:9" ht="12.75" customHeight="1">
      <c r="A675" s="5"/>
      <c r="B675" s="5"/>
      <c r="C675" s="5"/>
      <c r="D675" s="5"/>
      <c r="E675" s="5"/>
      <c r="F675" s="5"/>
      <c r="G675" s="5"/>
      <c r="H675" s="5"/>
      <c r="I675" s="5"/>
    </row>
    <row r="676" spans="1:9" ht="12.75" customHeight="1">
      <c r="A676" s="5"/>
      <c r="B676" s="5"/>
      <c r="C676" s="5"/>
      <c r="D676" s="5"/>
      <c r="E676" s="5"/>
      <c r="F676" s="5"/>
      <c r="G676" s="5"/>
      <c r="H676" s="5"/>
      <c r="I676" s="5"/>
    </row>
    <row r="677" spans="1:9" ht="12.75" customHeight="1">
      <c r="A677" s="5"/>
      <c r="B677" s="5"/>
      <c r="C677" s="5"/>
      <c r="D677" s="5"/>
      <c r="E677" s="5"/>
      <c r="F677" s="5"/>
      <c r="G677" s="5"/>
      <c r="H677" s="5"/>
      <c r="I677" s="5"/>
    </row>
    <row r="678" spans="1:9" ht="12.75" customHeight="1">
      <c r="A678" s="5"/>
      <c r="B678" s="5"/>
      <c r="C678" s="5"/>
      <c r="D678" s="5"/>
      <c r="E678" s="5"/>
      <c r="F678" s="5"/>
      <c r="G678" s="5"/>
      <c r="H678" s="5"/>
      <c r="I678" s="5"/>
    </row>
    <row r="679" spans="1:9" ht="12.75" customHeight="1">
      <c r="A679" s="5"/>
      <c r="B679" s="5"/>
      <c r="C679" s="5"/>
      <c r="D679" s="5"/>
      <c r="E679" s="5"/>
      <c r="F679" s="5"/>
      <c r="G679" s="5"/>
      <c r="H679" s="5"/>
      <c r="I679" s="5"/>
    </row>
    <row r="680" spans="1:9" ht="12.75" customHeight="1">
      <c r="A680" s="5"/>
      <c r="B680" s="5"/>
      <c r="C680" s="5"/>
      <c r="D680" s="5"/>
      <c r="E680" s="5"/>
      <c r="F680" s="5"/>
      <c r="G680" s="5"/>
      <c r="H680" s="5"/>
      <c r="I680" s="5"/>
    </row>
    <row r="681" spans="1:9" ht="12.75" customHeight="1">
      <c r="A681" s="5"/>
      <c r="B681" s="5"/>
      <c r="C681" s="5"/>
      <c r="D681" s="5"/>
      <c r="E681" s="5"/>
      <c r="F681" s="5"/>
      <c r="G681" s="5"/>
      <c r="H681" s="5"/>
      <c r="I681" s="5"/>
    </row>
    <row r="682" spans="1:9" ht="12.75" customHeight="1">
      <c r="A682" s="5"/>
      <c r="B682" s="5"/>
      <c r="C682" s="5"/>
      <c r="D682" s="5"/>
      <c r="E682" s="5"/>
      <c r="F682" s="5"/>
      <c r="G682" s="5"/>
      <c r="H682" s="5"/>
      <c r="I682" s="5"/>
    </row>
    <row r="683" spans="1:9" ht="12.75" customHeight="1">
      <c r="A683" s="5"/>
      <c r="B683" s="5"/>
      <c r="C683" s="5"/>
      <c r="D683" s="5"/>
      <c r="E683" s="5"/>
      <c r="F683" s="5"/>
      <c r="G683" s="5"/>
      <c r="H683" s="5"/>
      <c r="I683" s="5"/>
    </row>
    <row r="684" spans="1:9" ht="12.75" customHeight="1">
      <c r="A684" s="5"/>
      <c r="B684" s="5"/>
      <c r="C684" s="5"/>
      <c r="D684" s="5"/>
      <c r="E684" s="5"/>
      <c r="F684" s="5"/>
      <c r="G684" s="5"/>
      <c r="H684" s="5"/>
      <c r="I684" s="5"/>
    </row>
    <row r="685" spans="1:9" ht="12.75" customHeight="1">
      <c r="A685" s="5"/>
      <c r="B685" s="5"/>
      <c r="C685" s="5"/>
      <c r="D685" s="5"/>
      <c r="E685" s="5"/>
      <c r="F685" s="5"/>
      <c r="G685" s="5"/>
      <c r="H685" s="5"/>
      <c r="I685" s="5"/>
    </row>
    <row r="686" spans="1:9" ht="12.75" customHeight="1">
      <c r="A686" s="5"/>
      <c r="B686" s="5"/>
      <c r="C686" s="5"/>
      <c r="D686" s="5"/>
      <c r="E686" s="5"/>
      <c r="F686" s="5"/>
      <c r="G686" s="5"/>
      <c r="H686" s="5"/>
      <c r="I686" s="5"/>
    </row>
    <row r="687" spans="1:9" ht="12.75" customHeight="1">
      <c r="A687" s="5"/>
      <c r="B687" s="5"/>
      <c r="C687" s="5"/>
      <c r="D687" s="5"/>
      <c r="E687" s="5"/>
      <c r="F687" s="5"/>
      <c r="G687" s="5"/>
      <c r="H687" s="5"/>
      <c r="I687" s="5"/>
    </row>
    <row r="688" spans="1:9" ht="12.75" customHeight="1">
      <c r="A688" s="5"/>
      <c r="B688" s="5"/>
      <c r="C688" s="5"/>
      <c r="D688" s="5"/>
      <c r="E688" s="5"/>
      <c r="F688" s="5"/>
      <c r="G688" s="5"/>
      <c r="H688" s="5"/>
      <c r="I688" s="5"/>
    </row>
    <row r="689" spans="1:9" ht="12.75" customHeight="1">
      <c r="A689" s="5"/>
      <c r="B689" s="5"/>
      <c r="C689" s="5"/>
      <c r="D689" s="5"/>
      <c r="E689" s="5"/>
      <c r="F689" s="5"/>
      <c r="G689" s="5"/>
      <c r="H689" s="5"/>
      <c r="I689" s="5"/>
    </row>
    <row r="690" spans="1:9" ht="12.75" customHeight="1">
      <c r="A690" s="5"/>
      <c r="B690" s="5"/>
      <c r="C690" s="5"/>
      <c r="D690" s="5"/>
      <c r="E690" s="5"/>
      <c r="F690" s="5"/>
      <c r="G690" s="5"/>
      <c r="H690" s="5"/>
      <c r="I690" s="5"/>
    </row>
    <row r="691" spans="1:9" ht="12.75" customHeight="1">
      <c r="A691" s="5"/>
      <c r="B691" s="5"/>
      <c r="C691" s="5"/>
      <c r="D691" s="5"/>
      <c r="E691" s="5"/>
      <c r="F691" s="5"/>
      <c r="G691" s="5"/>
      <c r="H691" s="5"/>
      <c r="I691" s="5"/>
    </row>
    <row r="692" spans="1:9" ht="12.75" customHeight="1">
      <c r="A692" s="5"/>
      <c r="B692" s="5"/>
      <c r="C692" s="5"/>
      <c r="D692" s="5"/>
      <c r="E692" s="5"/>
      <c r="F692" s="5"/>
      <c r="G692" s="5"/>
      <c r="H692" s="5"/>
      <c r="I692" s="5"/>
    </row>
    <row r="693" spans="1:9" ht="12.75" customHeight="1">
      <c r="A693" s="5"/>
      <c r="B693" s="5"/>
      <c r="C693" s="5"/>
      <c r="D693" s="5"/>
      <c r="E693" s="5"/>
      <c r="F693" s="5"/>
      <c r="G693" s="5"/>
      <c r="H693" s="5"/>
      <c r="I693" s="5"/>
    </row>
    <row r="694" spans="1:9" ht="12.75" customHeight="1">
      <c r="A694" s="5"/>
      <c r="B694" s="5"/>
      <c r="C694" s="5"/>
      <c r="D694" s="5"/>
      <c r="E694" s="5"/>
      <c r="F694" s="5"/>
      <c r="G694" s="5"/>
      <c r="H694" s="5"/>
      <c r="I694" s="5"/>
    </row>
    <row r="695" spans="1:9" ht="12.75" customHeight="1">
      <c r="A695" s="5"/>
      <c r="B695" s="5"/>
      <c r="C695" s="5"/>
      <c r="D695" s="5"/>
      <c r="E695" s="5"/>
      <c r="F695" s="5"/>
      <c r="G695" s="5"/>
      <c r="H695" s="5"/>
      <c r="I695" s="5"/>
    </row>
    <row r="696" spans="1:9" ht="12.75" customHeight="1">
      <c r="A696" s="5"/>
      <c r="B696" s="5"/>
      <c r="C696" s="5"/>
      <c r="D696" s="5"/>
      <c r="E696" s="5"/>
      <c r="F696" s="5"/>
      <c r="G696" s="5"/>
      <c r="H696" s="5"/>
      <c r="I696" s="5"/>
    </row>
    <row r="697" spans="1:9" ht="12.75" customHeight="1">
      <c r="A697" s="5"/>
      <c r="B697" s="5"/>
      <c r="C697" s="5"/>
      <c r="D697" s="5"/>
      <c r="E697" s="5"/>
      <c r="F697" s="5"/>
      <c r="G697" s="5"/>
      <c r="H697" s="5"/>
      <c r="I697" s="5"/>
    </row>
    <row r="698" spans="1:9" ht="12.75" customHeight="1">
      <c r="A698" s="5"/>
      <c r="B698" s="5"/>
      <c r="C698" s="5"/>
      <c r="D698" s="5"/>
      <c r="E698" s="5"/>
      <c r="F698" s="5"/>
      <c r="G698" s="5"/>
      <c r="H698" s="5"/>
      <c r="I698" s="5"/>
    </row>
    <row r="699" spans="1:9" ht="12.75" customHeight="1">
      <c r="A699" s="5"/>
      <c r="B699" s="5"/>
      <c r="C699" s="5"/>
      <c r="D699" s="5"/>
      <c r="E699" s="5"/>
      <c r="F699" s="5"/>
      <c r="G699" s="5"/>
      <c r="H699" s="5"/>
      <c r="I699" s="5"/>
    </row>
    <row r="700" spans="1:9" ht="12.75" customHeight="1">
      <c r="A700" s="5"/>
      <c r="B700" s="5"/>
      <c r="C700" s="5"/>
      <c r="D700" s="5"/>
      <c r="E700" s="5"/>
      <c r="F700" s="5"/>
      <c r="G700" s="5"/>
      <c r="H700" s="5"/>
      <c r="I700" s="5"/>
    </row>
    <row r="701" spans="1:9" ht="12.75" customHeight="1">
      <c r="A701" s="5"/>
      <c r="B701" s="5"/>
      <c r="C701" s="5"/>
      <c r="D701" s="5"/>
      <c r="E701" s="5"/>
      <c r="F701" s="5"/>
      <c r="G701" s="5"/>
      <c r="H701" s="5"/>
      <c r="I701" s="5"/>
    </row>
    <row r="702" spans="1:9" ht="12.75" customHeight="1">
      <c r="A702" s="5"/>
      <c r="B702" s="5"/>
      <c r="C702" s="5"/>
      <c r="D702" s="5"/>
      <c r="E702" s="5"/>
      <c r="F702" s="5"/>
      <c r="G702" s="5"/>
      <c r="H702" s="5"/>
      <c r="I702" s="5"/>
    </row>
    <row r="703" spans="1:9" ht="12.75" customHeight="1">
      <c r="A703" s="5"/>
      <c r="B703" s="5"/>
      <c r="C703" s="5"/>
      <c r="D703" s="5"/>
      <c r="E703" s="5"/>
      <c r="F703" s="5"/>
      <c r="G703" s="5"/>
      <c r="H703" s="5"/>
      <c r="I703" s="5"/>
    </row>
    <row r="704" spans="1:9" ht="12.75" customHeight="1">
      <c r="A704" s="5"/>
      <c r="B704" s="5"/>
      <c r="C704" s="5"/>
      <c r="D704" s="5"/>
      <c r="E704" s="5"/>
      <c r="F704" s="5"/>
      <c r="G704" s="5"/>
      <c r="H704" s="5"/>
      <c r="I704" s="5"/>
    </row>
    <row r="705" spans="1:9" ht="12.75" customHeight="1">
      <c r="A705" s="5"/>
      <c r="B705" s="5"/>
      <c r="C705" s="5"/>
      <c r="D705" s="5"/>
      <c r="E705" s="5"/>
      <c r="F705" s="5"/>
      <c r="G705" s="5"/>
      <c r="H705" s="5"/>
      <c r="I705" s="5"/>
    </row>
    <row r="706" spans="1:9" ht="12.75" customHeight="1">
      <c r="A706" s="5"/>
      <c r="B706" s="5"/>
      <c r="C706" s="5"/>
      <c r="D706" s="5"/>
      <c r="E706" s="5"/>
      <c r="F706" s="5"/>
      <c r="G706" s="5"/>
      <c r="H706" s="5"/>
      <c r="I706" s="5"/>
    </row>
    <row r="707" spans="1:9" ht="12.75" customHeight="1">
      <c r="A707" s="5"/>
      <c r="B707" s="5"/>
      <c r="C707" s="5"/>
      <c r="D707" s="5"/>
      <c r="E707" s="5"/>
      <c r="F707" s="5"/>
      <c r="G707" s="5"/>
      <c r="H707" s="5"/>
      <c r="I707" s="5"/>
    </row>
    <row r="708" spans="1:9" ht="12.75" customHeight="1">
      <c r="A708" s="5"/>
      <c r="B708" s="5"/>
      <c r="C708" s="5"/>
      <c r="D708" s="5"/>
      <c r="E708" s="5"/>
      <c r="F708" s="5"/>
      <c r="G708" s="5"/>
      <c r="H708" s="5"/>
      <c r="I708" s="5"/>
    </row>
    <row r="709" spans="1:9" ht="12.75" customHeight="1">
      <c r="A709" s="5"/>
      <c r="B709" s="5"/>
      <c r="C709" s="5"/>
      <c r="D709" s="5"/>
      <c r="E709" s="5"/>
      <c r="F709" s="5"/>
      <c r="G709" s="5"/>
      <c r="H709" s="5"/>
      <c r="I709" s="5"/>
    </row>
    <row r="710" spans="1:9" ht="12.75" customHeight="1">
      <c r="A710" s="5"/>
      <c r="B710" s="5"/>
      <c r="C710" s="5"/>
      <c r="D710" s="5"/>
      <c r="E710" s="5"/>
      <c r="F710" s="5"/>
      <c r="G710" s="5"/>
      <c r="H710" s="5"/>
      <c r="I710" s="5"/>
    </row>
    <row r="711" spans="1:9" ht="12.75" customHeight="1">
      <c r="A711" s="5"/>
      <c r="B711" s="5"/>
      <c r="C711" s="5"/>
      <c r="D711" s="5"/>
      <c r="E711" s="5"/>
      <c r="F711" s="5"/>
      <c r="G711" s="5"/>
      <c r="H711" s="5"/>
      <c r="I711" s="5"/>
    </row>
    <row r="712" spans="1:9" ht="12.75" customHeight="1">
      <c r="A712" s="5"/>
      <c r="B712" s="5"/>
      <c r="C712" s="5"/>
      <c r="D712" s="5"/>
      <c r="E712" s="5"/>
      <c r="F712" s="5"/>
      <c r="G712" s="5"/>
      <c r="H712" s="5"/>
      <c r="I712" s="5"/>
    </row>
    <row r="713" spans="1:9" ht="12.75" customHeight="1">
      <c r="A713" s="5"/>
      <c r="B713" s="5"/>
      <c r="C713" s="5"/>
      <c r="D713" s="5"/>
      <c r="E713" s="5"/>
      <c r="F713" s="5"/>
      <c r="G713" s="5"/>
      <c r="H713" s="5"/>
      <c r="I713" s="5"/>
    </row>
    <row r="714" spans="1:9" ht="12.75" customHeight="1">
      <c r="A714" s="5"/>
      <c r="B714" s="5"/>
      <c r="C714" s="5"/>
      <c r="D714" s="5"/>
      <c r="E714" s="5"/>
      <c r="F714" s="5"/>
      <c r="G714" s="5"/>
      <c r="H714" s="5"/>
      <c r="I714" s="5"/>
    </row>
    <row r="715" spans="1:9" ht="12.75" customHeight="1">
      <c r="A715" s="5"/>
      <c r="B715" s="5"/>
      <c r="C715" s="5"/>
      <c r="D715" s="5"/>
      <c r="E715" s="5"/>
      <c r="F715" s="5"/>
      <c r="G715" s="5"/>
      <c r="H715" s="5"/>
      <c r="I715" s="5"/>
    </row>
    <row r="716" spans="1:9" ht="12.75" customHeight="1">
      <c r="A716" s="5"/>
      <c r="B716" s="5"/>
      <c r="C716" s="5"/>
      <c r="D716" s="5"/>
      <c r="E716" s="5"/>
      <c r="F716" s="5"/>
      <c r="G716" s="5"/>
      <c r="H716" s="5"/>
      <c r="I716" s="5"/>
    </row>
    <row r="717" spans="1:9" ht="12.75" customHeight="1">
      <c r="A717" s="5"/>
      <c r="B717" s="5"/>
      <c r="C717" s="5"/>
      <c r="D717" s="5"/>
      <c r="E717" s="5"/>
      <c r="F717" s="5"/>
      <c r="G717" s="5"/>
      <c r="H717" s="5"/>
      <c r="I717" s="5"/>
    </row>
    <row r="718" spans="1:9" ht="12.75" customHeight="1">
      <c r="A718" s="5"/>
      <c r="B718" s="5"/>
      <c r="C718" s="5"/>
      <c r="D718" s="5"/>
      <c r="E718" s="5"/>
      <c r="F718" s="5"/>
      <c r="G718" s="5"/>
      <c r="H718" s="5"/>
      <c r="I718" s="5"/>
    </row>
    <row r="719" spans="1:9" ht="12.75" customHeight="1">
      <c r="A719" s="5"/>
      <c r="B719" s="5"/>
      <c r="C719" s="5"/>
      <c r="D719" s="5"/>
      <c r="E719" s="5"/>
      <c r="F719" s="5"/>
      <c r="G719" s="5"/>
      <c r="H719" s="5"/>
      <c r="I719" s="5"/>
    </row>
    <row r="720" spans="1:9" ht="12.75" customHeight="1">
      <c r="A720" s="5"/>
      <c r="B720" s="5"/>
      <c r="C720" s="5"/>
      <c r="D720" s="5"/>
      <c r="E720" s="5"/>
      <c r="F720" s="5"/>
      <c r="G720" s="5"/>
      <c r="H720" s="5"/>
      <c r="I720" s="5"/>
    </row>
    <row r="721" spans="1:9" ht="12.75" customHeight="1">
      <c r="A721" s="5"/>
      <c r="B721" s="5"/>
      <c r="C721" s="5"/>
      <c r="D721" s="5"/>
      <c r="E721" s="5"/>
      <c r="F721" s="5"/>
      <c r="G721" s="5"/>
      <c r="H721" s="5"/>
      <c r="I721" s="5"/>
    </row>
    <row r="722" spans="1:9" ht="12.75" customHeight="1">
      <c r="A722" s="5"/>
      <c r="B722" s="5"/>
      <c r="C722" s="5"/>
      <c r="D722" s="5"/>
      <c r="E722" s="5"/>
      <c r="F722" s="5"/>
      <c r="G722" s="5"/>
      <c r="H722" s="5"/>
      <c r="I722" s="5"/>
    </row>
    <row r="723" spans="1:9" ht="12.75" customHeight="1">
      <c r="A723" s="5"/>
      <c r="B723" s="5"/>
      <c r="C723" s="5"/>
      <c r="D723" s="5"/>
      <c r="E723" s="5"/>
      <c r="F723" s="5"/>
      <c r="G723" s="5"/>
      <c r="H723" s="5"/>
      <c r="I723" s="5"/>
    </row>
    <row r="724" spans="1:9" ht="12.75" customHeight="1">
      <c r="A724" s="5"/>
      <c r="B724" s="5"/>
      <c r="C724" s="5"/>
      <c r="D724" s="5"/>
      <c r="E724" s="5"/>
      <c r="F724" s="5"/>
      <c r="G724" s="5"/>
      <c r="H724" s="5"/>
      <c r="I724" s="5"/>
    </row>
    <row r="725" spans="1:9" ht="12.75" customHeight="1">
      <c r="A725" s="5"/>
      <c r="B725" s="5"/>
      <c r="C725" s="5"/>
      <c r="D725" s="5"/>
      <c r="E725" s="5"/>
      <c r="F725" s="5"/>
      <c r="G725" s="5"/>
      <c r="H725" s="5"/>
      <c r="I725" s="5"/>
    </row>
    <row r="726" spans="1:9" ht="12.75" customHeight="1">
      <c r="A726" s="5"/>
      <c r="B726" s="5"/>
      <c r="C726" s="5"/>
      <c r="D726" s="5"/>
      <c r="E726" s="5"/>
      <c r="F726" s="5"/>
      <c r="G726" s="5"/>
      <c r="H726" s="5"/>
      <c r="I726" s="5"/>
    </row>
    <row r="727" spans="1:9" ht="12.75" customHeight="1">
      <c r="A727" s="5"/>
      <c r="B727" s="5"/>
      <c r="C727" s="5"/>
      <c r="D727" s="5"/>
      <c r="E727" s="5"/>
      <c r="F727" s="5"/>
      <c r="G727" s="5"/>
      <c r="H727" s="5"/>
      <c r="I727" s="5"/>
    </row>
    <row r="728" spans="1:9" ht="12.75" customHeight="1">
      <c r="A728" s="5"/>
      <c r="B728" s="5"/>
      <c r="C728" s="5"/>
      <c r="D728" s="5"/>
      <c r="E728" s="5"/>
      <c r="F728" s="5"/>
      <c r="G728" s="5"/>
      <c r="H728" s="5"/>
      <c r="I728" s="5"/>
    </row>
    <row r="729" spans="1:9" ht="12.75" customHeight="1">
      <c r="A729" s="5"/>
      <c r="B729" s="5"/>
      <c r="C729" s="5"/>
      <c r="D729" s="5"/>
      <c r="E729" s="5"/>
      <c r="F729" s="5"/>
      <c r="G729" s="5"/>
      <c r="H729" s="5"/>
      <c r="I729" s="5"/>
    </row>
    <row r="730" spans="1:9" ht="12.75" customHeight="1">
      <c r="A730" s="5"/>
      <c r="B730" s="5"/>
      <c r="C730" s="5"/>
      <c r="D730" s="5"/>
      <c r="E730" s="5"/>
      <c r="F730" s="5"/>
      <c r="G730" s="5"/>
      <c r="H730" s="5"/>
      <c r="I730" s="5"/>
    </row>
    <row r="731" spans="1:9" ht="12.75" customHeight="1">
      <c r="A731" s="5"/>
      <c r="B731" s="5"/>
      <c r="C731" s="5"/>
      <c r="D731" s="5"/>
      <c r="E731" s="5"/>
      <c r="F731" s="5"/>
      <c r="G731" s="5"/>
      <c r="H731" s="5"/>
      <c r="I731" s="5"/>
    </row>
    <row r="732" spans="1:9" ht="12.75" customHeight="1">
      <c r="A732" s="5"/>
      <c r="B732" s="5"/>
      <c r="C732" s="5"/>
      <c r="D732" s="5"/>
      <c r="E732" s="5"/>
      <c r="F732" s="5"/>
      <c r="G732" s="5"/>
      <c r="H732" s="5"/>
      <c r="I732" s="5"/>
    </row>
    <row r="733" spans="1:9" ht="12.75" customHeight="1">
      <c r="A733" s="5"/>
      <c r="B733" s="5"/>
      <c r="C733" s="5"/>
      <c r="D733" s="5"/>
      <c r="E733" s="5"/>
      <c r="F733" s="5"/>
      <c r="G733" s="5"/>
      <c r="H733" s="5"/>
      <c r="I733" s="5"/>
    </row>
    <row r="734" spans="1:9" ht="12.75" customHeight="1">
      <c r="A734" s="5"/>
      <c r="B734" s="5"/>
      <c r="C734" s="5"/>
      <c r="D734" s="5"/>
      <c r="E734" s="5"/>
      <c r="F734" s="5"/>
      <c r="G734" s="5"/>
      <c r="H734" s="5"/>
      <c r="I734" s="5"/>
    </row>
    <row r="735" spans="1:9" ht="12.75" customHeight="1">
      <c r="A735" s="5"/>
      <c r="B735" s="5"/>
      <c r="C735" s="5"/>
      <c r="D735" s="5"/>
      <c r="E735" s="5"/>
      <c r="F735" s="5"/>
      <c r="G735" s="5"/>
      <c r="H735" s="5"/>
      <c r="I735" s="5"/>
    </row>
    <row r="736" spans="1:9" ht="12.75" customHeight="1">
      <c r="A736" s="5"/>
      <c r="B736" s="5"/>
      <c r="C736" s="5"/>
      <c r="D736" s="5"/>
      <c r="E736" s="5"/>
      <c r="F736" s="5"/>
      <c r="G736" s="5"/>
      <c r="H736" s="5"/>
      <c r="I736" s="5"/>
    </row>
    <row r="737" spans="1:9" ht="12.75" customHeight="1">
      <c r="A737" s="5"/>
      <c r="B737" s="5"/>
      <c r="C737" s="5"/>
      <c r="D737" s="5"/>
      <c r="E737" s="5"/>
      <c r="F737" s="5"/>
      <c r="G737" s="5"/>
      <c r="H737" s="5"/>
      <c r="I737" s="5"/>
    </row>
    <row r="738" spans="1:9" ht="12.75" customHeight="1">
      <c r="A738" s="5"/>
      <c r="B738" s="5"/>
      <c r="C738" s="5"/>
      <c r="D738" s="5"/>
      <c r="E738" s="5"/>
      <c r="F738" s="5"/>
      <c r="G738" s="5"/>
      <c r="H738" s="5"/>
      <c r="I738" s="5"/>
    </row>
    <row r="739" spans="1:9" ht="12.75" customHeight="1">
      <c r="A739" s="5"/>
      <c r="B739" s="5"/>
      <c r="C739" s="5"/>
      <c r="D739" s="5"/>
      <c r="E739" s="5"/>
      <c r="F739" s="5"/>
      <c r="G739" s="5"/>
      <c r="H739" s="5"/>
      <c r="I739" s="5"/>
    </row>
    <row r="740" spans="1:9" ht="12.75" customHeight="1">
      <c r="A740" s="5"/>
      <c r="B740" s="5"/>
      <c r="C740" s="5"/>
      <c r="D740" s="5"/>
      <c r="E740" s="5"/>
      <c r="F740" s="5"/>
      <c r="G740" s="5"/>
      <c r="H740" s="5"/>
      <c r="I740" s="5"/>
    </row>
    <row r="741" spans="1:9" ht="12.75" customHeight="1">
      <c r="A741" s="5"/>
      <c r="B741" s="5"/>
      <c r="C741" s="5"/>
      <c r="D741" s="5"/>
      <c r="E741" s="5"/>
      <c r="F741" s="5"/>
      <c r="G741" s="5"/>
      <c r="H741" s="5"/>
      <c r="I741" s="5"/>
    </row>
    <row r="742" spans="1:9" ht="12.75" customHeight="1">
      <c r="A742" s="5"/>
      <c r="B742" s="5"/>
      <c r="C742" s="5"/>
      <c r="D742" s="5"/>
      <c r="E742" s="5"/>
      <c r="F742" s="5"/>
      <c r="G742" s="5"/>
      <c r="H742" s="5"/>
      <c r="I742" s="5"/>
    </row>
    <row r="743" spans="1:9" ht="12.75" customHeight="1">
      <c r="A743" s="5"/>
      <c r="B743" s="5"/>
      <c r="C743" s="5"/>
      <c r="D743" s="5"/>
      <c r="E743" s="5"/>
      <c r="F743" s="5"/>
      <c r="G743" s="5"/>
      <c r="H743" s="5"/>
      <c r="I743" s="5"/>
    </row>
    <row r="744" spans="1:9" ht="12.75" customHeight="1">
      <c r="A744" s="5"/>
      <c r="B744" s="5"/>
      <c r="C744" s="5"/>
      <c r="D744" s="5"/>
      <c r="E744" s="5"/>
      <c r="F744" s="5"/>
      <c r="G744" s="5"/>
      <c r="H744" s="5"/>
      <c r="I744" s="5"/>
    </row>
    <row r="745" spans="1:9" ht="12.75" customHeight="1">
      <c r="A745" s="5"/>
      <c r="B745" s="5"/>
      <c r="C745" s="5"/>
      <c r="D745" s="5"/>
      <c r="E745" s="5"/>
      <c r="F745" s="5"/>
      <c r="G745" s="5"/>
      <c r="H745" s="5"/>
      <c r="I745" s="5"/>
    </row>
    <row r="746" spans="1:9" ht="12.75" customHeight="1">
      <c r="A746" s="5"/>
      <c r="B746" s="5"/>
      <c r="C746" s="5"/>
      <c r="D746" s="5"/>
      <c r="E746" s="5"/>
      <c r="F746" s="5"/>
      <c r="G746" s="5"/>
      <c r="H746" s="5"/>
      <c r="I746" s="5"/>
    </row>
    <row r="747" spans="1:9" ht="12.75" customHeight="1">
      <c r="A747" s="5"/>
      <c r="B747" s="5"/>
      <c r="C747" s="5"/>
      <c r="D747" s="5"/>
      <c r="E747" s="5"/>
      <c r="F747" s="5"/>
      <c r="G747" s="5"/>
      <c r="H747" s="5"/>
      <c r="I747" s="5"/>
    </row>
    <row r="748" spans="1:9" ht="12.75" customHeight="1">
      <c r="A748" s="5"/>
      <c r="B748" s="5"/>
      <c r="C748" s="5"/>
      <c r="D748" s="5"/>
      <c r="E748" s="5"/>
      <c r="F748" s="5"/>
      <c r="G748" s="5"/>
      <c r="H748" s="5"/>
      <c r="I748" s="5"/>
    </row>
    <row r="749" spans="1:9" ht="12.75" customHeight="1">
      <c r="A749" s="5"/>
      <c r="B749" s="5"/>
      <c r="C749" s="5"/>
      <c r="D749" s="5"/>
      <c r="E749" s="5"/>
      <c r="F749" s="5"/>
      <c r="G749" s="5"/>
      <c r="H749" s="5"/>
      <c r="I749" s="5"/>
    </row>
    <row r="750" spans="1:9" ht="12.75" customHeight="1">
      <c r="A750" s="5"/>
      <c r="B750" s="5"/>
      <c r="C750" s="5"/>
      <c r="D750" s="5"/>
      <c r="E750" s="5"/>
      <c r="F750" s="5"/>
      <c r="G750" s="5"/>
      <c r="H750" s="5"/>
      <c r="I750" s="5"/>
    </row>
    <row r="751" spans="1:9" ht="12.75" customHeight="1">
      <c r="A751" s="5"/>
      <c r="B751" s="5"/>
      <c r="C751" s="5"/>
      <c r="D751" s="5"/>
      <c r="E751" s="5"/>
      <c r="F751" s="5"/>
      <c r="G751" s="5"/>
      <c r="H751" s="5"/>
      <c r="I751" s="5"/>
    </row>
    <row r="752" spans="1:9" ht="12.75" customHeight="1">
      <c r="A752" s="5"/>
      <c r="B752" s="5"/>
      <c r="C752" s="5"/>
      <c r="D752" s="5"/>
      <c r="E752" s="5"/>
      <c r="F752" s="5"/>
      <c r="G752" s="5"/>
      <c r="H752" s="5"/>
      <c r="I752" s="5"/>
    </row>
    <row r="753" spans="1:9" ht="12.75" customHeight="1">
      <c r="A753" s="5"/>
      <c r="B753" s="5"/>
      <c r="C753" s="5"/>
      <c r="D753" s="5"/>
      <c r="E753" s="5"/>
      <c r="F753" s="5"/>
      <c r="G753" s="5"/>
      <c r="H753" s="5"/>
      <c r="I753" s="5"/>
    </row>
    <row r="754" spans="1:9" ht="12.75" customHeight="1">
      <c r="A754" s="5"/>
      <c r="B754" s="5"/>
      <c r="C754" s="5"/>
      <c r="D754" s="5"/>
      <c r="E754" s="5"/>
      <c r="F754" s="5"/>
      <c r="G754" s="5"/>
      <c r="H754" s="5"/>
      <c r="I754" s="5"/>
    </row>
    <row r="755" spans="1:9" ht="12.75" customHeight="1">
      <c r="A755" s="5"/>
      <c r="B755" s="5"/>
      <c r="C755" s="5"/>
      <c r="D755" s="5"/>
      <c r="E755" s="5"/>
      <c r="F755" s="5"/>
      <c r="G755" s="5"/>
      <c r="H755" s="5"/>
      <c r="I755" s="5"/>
    </row>
    <row r="756" spans="1:9" ht="12.75" customHeight="1">
      <c r="A756" s="5"/>
      <c r="B756" s="5"/>
      <c r="C756" s="5"/>
      <c r="D756" s="5"/>
      <c r="E756" s="5"/>
      <c r="F756" s="5"/>
      <c r="G756" s="5"/>
      <c r="H756" s="5"/>
      <c r="I756" s="5"/>
    </row>
    <row r="757" spans="1:9" ht="12.75" customHeight="1">
      <c r="A757" s="5"/>
      <c r="B757" s="5"/>
      <c r="C757" s="5"/>
      <c r="D757" s="5"/>
      <c r="E757" s="5"/>
      <c r="F757" s="5"/>
      <c r="G757" s="5"/>
      <c r="H757" s="5"/>
      <c r="I757" s="5"/>
    </row>
    <row r="758" spans="1:9" ht="12.75" customHeight="1">
      <c r="A758" s="5"/>
      <c r="B758" s="5"/>
      <c r="C758" s="5"/>
      <c r="D758" s="5"/>
      <c r="E758" s="5"/>
      <c r="F758" s="5"/>
      <c r="G758" s="5"/>
      <c r="H758" s="5"/>
      <c r="I758" s="5"/>
    </row>
    <row r="759" spans="1:9" ht="12.75" customHeight="1">
      <c r="A759" s="5"/>
      <c r="B759" s="5"/>
      <c r="C759" s="5"/>
      <c r="D759" s="5"/>
      <c r="E759" s="5"/>
      <c r="F759" s="5"/>
      <c r="G759" s="5"/>
      <c r="H759" s="5"/>
      <c r="I759" s="5"/>
    </row>
    <row r="760" spans="1:9" ht="12.75" customHeight="1">
      <c r="A760" s="5"/>
      <c r="B760" s="5"/>
      <c r="C760" s="5"/>
      <c r="D760" s="5"/>
      <c r="E760" s="5"/>
      <c r="F760" s="5"/>
      <c r="G760" s="5"/>
      <c r="H760" s="5"/>
      <c r="I760" s="5"/>
    </row>
    <row r="761" spans="1:9" ht="12.75" customHeight="1">
      <c r="A761" s="5"/>
      <c r="B761" s="5"/>
      <c r="C761" s="5"/>
      <c r="D761" s="5"/>
      <c r="E761" s="5"/>
      <c r="F761" s="5"/>
      <c r="G761" s="5"/>
      <c r="H761" s="5"/>
      <c r="I761" s="5"/>
    </row>
    <row r="762" spans="1:9" ht="12.75" customHeight="1">
      <c r="A762" s="5"/>
      <c r="B762" s="5"/>
      <c r="C762" s="5"/>
      <c r="D762" s="5"/>
      <c r="E762" s="5"/>
      <c r="F762" s="5"/>
      <c r="G762" s="5"/>
      <c r="H762" s="5"/>
      <c r="I762" s="5"/>
    </row>
    <row r="763" spans="1:9" ht="12.75" customHeight="1">
      <c r="A763" s="5"/>
      <c r="B763" s="5"/>
      <c r="C763" s="5"/>
      <c r="D763" s="5"/>
      <c r="E763" s="5"/>
      <c r="F763" s="5"/>
      <c r="G763" s="5"/>
      <c r="H763" s="5"/>
      <c r="I763" s="5"/>
    </row>
    <row r="764" spans="1:9" ht="12.75" customHeight="1">
      <c r="A764" s="5"/>
      <c r="B764" s="5"/>
      <c r="C764" s="5"/>
      <c r="D764" s="5"/>
      <c r="E764" s="5"/>
      <c r="F764" s="5"/>
      <c r="G764" s="5"/>
      <c r="H764" s="5"/>
      <c r="I764" s="5"/>
    </row>
    <row r="765" spans="1:9" ht="12.75" customHeight="1">
      <c r="A765" s="5"/>
      <c r="B765" s="5"/>
      <c r="C765" s="5"/>
      <c r="D765" s="5"/>
      <c r="E765" s="5"/>
      <c r="F765" s="5"/>
      <c r="G765" s="5"/>
      <c r="H765" s="5"/>
      <c r="I765" s="5"/>
    </row>
    <row r="766" spans="1:9" ht="12.75" customHeight="1">
      <c r="A766" s="5"/>
      <c r="B766" s="5"/>
      <c r="C766" s="5"/>
      <c r="D766" s="5"/>
      <c r="E766" s="5"/>
      <c r="F766" s="5"/>
      <c r="G766" s="5"/>
      <c r="H766" s="5"/>
      <c r="I766" s="5"/>
    </row>
    <row r="767" spans="1:9" ht="12.75" customHeight="1">
      <c r="A767" s="5"/>
      <c r="B767" s="5"/>
      <c r="C767" s="5"/>
      <c r="D767" s="5"/>
      <c r="E767" s="5"/>
      <c r="F767" s="5"/>
      <c r="G767" s="5"/>
      <c r="H767" s="5"/>
      <c r="I767" s="5"/>
    </row>
    <row r="768" spans="1:9" ht="12.75" customHeight="1">
      <c r="A768" s="5"/>
      <c r="B768" s="5"/>
      <c r="C768" s="5"/>
      <c r="D768" s="5"/>
      <c r="E768" s="5"/>
      <c r="F768" s="5"/>
      <c r="G768" s="5"/>
      <c r="H768" s="5"/>
      <c r="I768" s="5"/>
    </row>
    <row r="769" spans="1:9" ht="12.75" customHeight="1">
      <c r="A769" s="5"/>
      <c r="B769" s="5"/>
      <c r="C769" s="5"/>
      <c r="D769" s="5"/>
      <c r="E769" s="5"/>
      <c r="F769" s="5"/>
      <c r="G769" s="5"/>
      <c r="H769" s="5"/>
      <c r="I769" s="5"/>
    </row>
    <row r="770" spans="1:9" ht="12.75" customHeight="1">
      <c r="A770" s="5"/>
      <c r="B770" s="5"/>
      <c r="C770" s="5"/>
      <c r="D770" s="5"/>
      <c r="E770" s="5"/>
      <c r="F770" s="5"/>
      <c r="G770" s="5"/>
      <c r="H770" s="5"/>
      <c r="I770" s="5"/>
    </row>
    <row r="771" spans="1:9" ht="12.75" customHeight="1">
      <c r="A771" s="5"/>
      <c r="B771" s="5"/>
      <c r="C771" s="5"/>
      <c r="D771" s="5"/>
      <c r="E771" s="5"/>
      <c r="F771" s="5"/>
      <c r="G771" s="5"/>
      <c r="H771" s="5"/>
      <c r="I771" s="5"/>
    </row>
    <row r="772" spans="1:9" ht="12.75" customHeight="1">
      <c r="A772" s="5"/>
      <c r="B772" s="5"/>
      <c r="C772" s="5"/>
      <c r="D772" s="5"/>
      <c r="E772" s="5"/>
      <c r="F772" s="5"/>
      <c r="G772" s="5"/>
      <c r="H772" s="5"/>
      <c r="I772" s="5"/>
    </row>
    <row r="773" spans="1:9" ht="12.75" customHeight="1">
      <c r="A773" s="5"/>
      <c r="B773" s="5"/>
      <c r="C773" s="5"/>
      <c r="D773" s="5"/>
      <c r="E773" s="5"/>
      <c r="F773" s="5"/>
      <c r="G773" s="5"/>
      <c r="H773" s="5"/>
      <c r="I773" s="5"/>
    </row>
    <row r="774" spans="1:9" ht="12.75" customHeight="1">
      <c r="A774" s="5"/>
      <c r="B774" s="5"/>
      <c r="C774" s="5"/>
      <c r="D774" s="5"/>
      <c r="E774" s="5"/>
      <c r="F774" s="5"/>
      <c r="G774" s="5"/>
      <c r="H774" s="5"/>
      <c r="I774" s="5"/>
    </row>
    <row r="775" spans="1:9" ht="12.75" customHeight="1">
      <c r="A775" s="5"/>
      <c r="B775" s="5"/>
      <c r="C775" s="5"/>
      <c r="D775" s="5"/>
      <c r="E775" s="5"/>
      <c r="F775" s="5"/>
      <c r="G775" s="5"/>
      <c r="H775" s="5"/>
      <c r="I775" s="5"/>
    </row>
    <row r="776" spans="1:9" ht="12.75" customHeight="1">
      <c r="A776" s="5"/>
      <c r="B776" s="5"/>
      <c r="C776" s="5"/>
      <c r="D776" s="5"/>
      <c r="E776" s="5"/>
      <c r="F776" s="5"/>
      <c r="G776" s="5"/>
      <c r="H776" s="5"/>
      <c r="I776" s="5"/>
    </row>
    <row r="777" spans="1:9" ht="12.75" customHeight="1">
      <c r="A777" s="5"/>
      <c r="B777" s="5"/>
      <c r="C777" s="5"/>
      <c r="D777" s="5"/>
      <c r="E777" s="5"/>
      <c r="F777" s="5"/>
      <c r="G777" s="5"/>
      <c r="H777" s="5"/>
      <c r="I777" s="5"/>
    </row>
    <row r="778" spans="1:9" ht="12.75" customHeight="1">
      <c r="A778" s="5"/>
      <c r="B778" s="5"/>
      <c r="C778" s="5"/>
      <c r="D778" s="5"/>
      <c r="E778" s="5"/>
      <c r="F778" s="5"/>
      <c r="G778" s="5"/>
      <c r="H778" s="5"/>
      <c r="I778" s="5"/>
    </row>
    <row r="779" spans="1:9" ht="12.75" customHeight="1">
      <c r="A779" s="5"/>
      <c r="B779" s="5"/>
      <c r="C779" s="5"/>
      <c r="D779" s="5"/>
      <c r="E779" s="5"/>
      <c r="F779" s="5"/>
      <c r="G779" s="5"/>
      <c r="H779" s="5"/>
      <c r="I779" s="5"/>
    </row>
    <row r="780" spans="1:9" ht="12.75" customHeight="1">
      <c r="A780" s="5"/>
      <c r="B780" s="5"/>
      <c r="C780" s="5"/>
      <c r="D780" s="5"/>
      <c r="E780" s="5"/>
      <c r="F780" s="5"/>
      <c r="G780" s="5"/>
      <c r="H780" s="5"/>
      <c r="I780" s="5"/>
    </row>
    <row r="781" spans="1:9" ht="12.75" customHeight="1">
      <c r="A781" s="5"/>
      <c r="B781" s="5"/>
      <c r="C781" s="5"/>
      <c r="D781" s="5"/>
      <c r="E781" s="5"/>
      <c r="F781" s="5"/>
      <c r="G781" s="5"/>
      <c r="H781" s="5"/>
      <c r="I781" s="5"/>
    </row>
    <row r="782" spans="1:9" ht="12.75" customHeight="1">
      <c r="A782" s="5"/>
      <c r="B782" s="5"/>
      <c r="C782" s="5"/>
      <c r="D782" s="5"/>
      <c r="E782" s="5"/>
      <c r="F782" s="5"/>
      <c r="G782" s="5"/>
      <c r="H782" s="5"/>
      <c r="I782" s="5"/>
    </row>
    <row r="783" spans="1:9" ht="12.75" customHeight="1">
      <c r="A783" s="5"/>
      <c r="B783" s="5"/>
      <c r="C783" s="5"/>
      <c r="D783" s="5"/>
      <c r="E783" s="5"/>
      <c r="F783" s="5"/>
      <c r="G783" s="5"/>
      <c r="H783" s="5"/>
      <c r="I783" s="5"/>
    </row>
    <row r="784" spans="1:9" ht="12.75" customHeight="1">
      <c r="A784" s="5"/>
      <c r="B784" s="5"/>
      <c r="C784" s="5"/>
      <c r="D784" s="5"/>
      <c r="E784" s="5"/>
      <c r="F784" s="5"/>
      <c r="G784" s="5"/>
      <c r="H784" s="5"/>
      <c r="I784" s="5"/>
    </row>
    <row r="785" spans="1:9" ht="12.75" customHeight="1">
      <c r="A785" s="5"/>
      <c r="B785" s="5"/>
      <c r="C785" s="5"/>
      <c r="D785" s="5"/>
      <c r="E785" s="5"/>
      <c r="F785" s="5"/>
      <c r="G785" s="5"/>
      <c r="H785" s="5"/>
      <c r="I785" s="5"/>
    </row>
    <row r="786" spans="1:9" ht="12.75" customHeight="1">
      <c r="A786" s="5"/>
      <c r="B786" s="5"/>
      <c r="C786" s="5"/>
      <c r="D786" s="5"/>
      <c r="E786" s="5"/>
      <c r="F786" s="5"/>
      <c r="G786" s="5"/>
      <c r="H786" s="5"/>
      <c r="I786" s="5"/>
    </row>
    <row r="787" spans="1:9" ht="12.75" customHeight="1">
      <c r="A787" s="5"/>
      <c r="B787" s="5"/>
      <c r="C787" s="5"/>
      <c r="D787" s="5"/>
      <c r="E787" s="5"/>
      <c r="F787" s="5"/>
      <c r="G787" s="5"/>
      <c r="H787" s="5"/>
      <c r="I787" s="5"/>
    </row>
    <row r="788" spans="1:9" ht="12.75" customHeight="1">
      <c r="A788" s="5"/>
      <c r="B788" s="5"/>
      <c r="C788" s="5"/>
      <c r="D788" s="5"/>
      <c r="E788" s="5"/>
      <c r="F788" s="5"/>
      <c r="G788" s="5"/>
      <c r="H788" s="5"/>
      <c r="I788" s="5"/>
    </row>
    <row r="789" spans="1:9" ht="12.75" customHeight="1">
      <c r="A789" s="5"/>
      <c r="B789" s="5"/>
      <c r="C789" s="5"/>
      <c r="D789" s="5"/>
      <c r="E789" s="5"/>
      <c r="F789" s="5"/>
      <c r="G789" s="5"/>
      <c r="H789" s="5"/>
      <c r="I789" s="5"/>
    </row>
    <row r="790" spans="1:9" ht="12.75" customHeight="1">
      <c r="A790" s="5"/>
      <c r="B790" s="5"/>
      <c r="C790" s="5"/>
      <c r="D790" s="5"/>
      <c r="E790" s="5"/>
      <c r="F790" s="5"/>
      <c r="G790" s="5"/>
      <c r="H790" s="5"/>
      <c r="I790" s="5"/>
    </row>
    <row r="791" spans="1:9" ht="12.75" customHeight="1">
      <c r="A791" s="5"/>
      <c r="B791" s="5"/>
      <c r="C791" s="5"/>
      <c r="D791" s="5"/>
      <c r="E791" s="5"/>
      <c r="F791" s="5"/>
      <c r="G791" s="5"/>
      <c r="H791" s="5"/>
      <c r="I791" s="5"/>
    </row>
    <row r="792" spans="1:9" ht="12.75" customHeight="1">
      <c r="A792" s="5"/>
      <c r="B792" s="5"/>
      <c r="C792" s="5"/>
      <c r="D792" s="5"/>
      <c r="E792" s="5"/>
      <c r="F792" s="5"/>
      <c r="G792" s="5"/>
      <c r="H792" s="5"/>
      <c r="I792" s="5"/>
    </row>
    <row r="793" spans="1:9" ht="12.75" customHeight="1">
      <c r="A793" s="5"/>
      <c r="B793" s="5"/>
      <c r="C793" s="5"/>
      <c r="D793" s="5"/>
      <c r="E793" s="5"/>
      <c r="F793" s="5"/>
      <c r="G793" s="5"/>
      <c r="H793" s="5"/>
      <c r="I793" s="5"/>
    </row>
    <row r="794" spans="1:9" ht="12.75" customHeight="1">
      <c r="A794" s="5"/>
      <c r="B794" s="5"/>
      <c r="C794" s="5"/>
      <c r="D794" s="5"/>
      <c r="E794" s="5"/>
      <c r="F794" s="5"/>
      <c r="G794" s="5"/>
      <c r="H794" s="5"/>
      <c r="I794" s="5"/>
    </row>
    <row r="795" spans="1:9" ht="12.75" customHeight="1">
      <c r="A795" s="5"/>
      <c r="B795" s="5"/>
      <c r="C795" s="5"/>
      <c r="D795" s="5"/>
      <c r="E795" s="5"/>
      <c r="F795" s="5"/>
      <c r="G795" s="5"/>
      <c r="H795" s="5"/>
      <c r="I795" s="5"/>
    </row>
    <row r="796" spans="1:9" ht="12.75" customHeight="1">
      <c r="A796" s="5"/>
      <c r="B796" s="5"/>
      <c r="C796" s="5"/>
      <c r="D796" s="5"/>
      <c r="E796" s="5"/>
      <c r="F796" s="5"/>
      <c r="G796" s="5"/>
      <c r="H796" s="5"/>
      <c r="I796" s="5"/>
    </row>
    <row r="797" spans="1:9" ht="12.75" customHeight="1">
      <c r="A797" s="5"/>
      <c r="B797" s="5"/>
      <c r="C797" s="5"/>
      <c r="D797" s="5"/>
      <c r="E797" s="5"/>
      <c r="F797" s="5"/>
      <c r="G797" s="5"/>
      <c r="H797" s="5"/>
      <c r="I797" s="5"/>
    </row>
    <row r="798" spans="1:9" ht="12.75" customHeight="1">
      <c r="A798" s="5"/>
      <c r="B798" s="5"/>
      <c r="C798" s="5"/>
      <c r="D798" s="5"/>
      <c r="E798" s="5"/>
      <c r="F798" s="5"/>
      <c r="G798" s="5"/>
      <c r="H798" s="5"/>
      <c r="I798" s="5"/>
    </row>
    <row r="799" spans="1:9" ht="12.75" customHeight="1">
      <c r="A799" s="5"/>
      <c r="B799" s="5"/>
      <c r="C799" s="5"/>
      <c r="D799" s="5"/>
      <c r="E799" s="5"/>
      <c r="F799" s="5"/>
      <c r="G799" s="5"/>
      <c r="H799" s="5"/>
      <c r="I799" s="5"/>
    </row>
    <row r="800" spans="1:9" ht="12.75" customHeight="1">
      <c r="A800" s="5"/>
      <c r="B800" s="5"/>
      <c r="C800" s="5"/>
      <c r="D800" s="5"/>
      <c r="E800" s="5"/>
      <c r="F800" s="5"/>
      <c r="G800" s="5"/>
      <c r="H800" s="5"/>
      <c r="I800" s="5"/>
    </row>
    <row r="801" spans="1:9" ht="12.75" customHeight="1">
      <c r="A801" s="5"/>
      <c r="B801" s="5"/>
      <c r="C801" s="5"/>
      <c r="D801" s="5"/>
      <c r="E801" s="5"/>
      <c r="F801" s="5"/>
      <c r="G801" s="5"/>
      <c r="H801" s="5"/>
      <c r="I801" s="5"/>
    </row>
    <row r="802" spans="1:9" ht="12.75" customHeight="1">
      <c r="A802" s="5"/>
      <c r="B802" s="5"/>
      <c r="C802" s="5"/>
      <c r="D802" s="5"/>
      <c r="E802" s="5"/>
      <c r="F802" s="5"/>
      <c r="G802" s="5"/>
      <c r="H802" s="5"/>
      <c r="I802" s="5"/>
    </row>
    <row r="803" spans="1:9" ht="12.75" customHeight="1">
      <c r="A803" s="5"/>
      <c r="B803" s="5"/>
      <c r="C803" s="5"/>
      <c r="D803" s="5"/>
      <c r="E803" s="5"/>
      <c r="F803" s="5"/>
      <c r="G803" s="5"/>
      <c r="H803" s="5"/>
      <c r="I803" s="5"/>
    </row>
    <row r="804" spans="1:9" ht="12.75" customHeight="1">
      <c r="A804" s="5"/>
      <c r="B804" s="5"/>
      <c r="C804" s="5"/>
      <c r="D804" s="5"/>
      <c r="E804" s="5"/>
      <c r="F804" s="5"/>
      <c r="G804" s="5"/>
      <c r="H804" s="5"/>
      <c r="I804" s="5"/>
    </row>
    <row r="805" spans="1:9" ht="12.75" customHeight="1">
      <c r="A805" s="5"/>
      <c r="B805" s="5"/>
      <c r="C805" s="5"/>
      <c r="D805" s="5"/>
      <c r="E805" s="5"/>
      <c r="F805" s="5"/>
      <c r="G805" s="5"/>
      <c r="H805" s="5"/>
      <c r="I805" s="5"/>
    </row>
    <row r="806" spans="1:9" ht="12.75" customHeight="1">
      <c r="A806" s="5"/>
      <c r="B806" s="5"/>
      <c r="C806" s="5"/>
      <c r="D806" s="5"/>
      <c r="E806" s="5"/>
      <c r="F806" s="5"/>
      <c r="G806" s="5"/>
      <c r="H806" s="5"/>
      <c r="I806" s="5"/>
    </row>
    <row r="807" spans="1:9" ht="12.75" customHeight="1">
      <c r="A807" s="5"/>
      <c r="B807" s="5"/>
      <c r="C807" s="5"/>
      <c r="D807" s="5"/>
      <c r="E807" s="5"/>
      <c r="F807" s="5"/>
      <c r="G807" s="5"/>
      <c r="H807" s="5"/>
      <c r="I807" s="5"/>
    </row>
    <row r="808" spans="1:9" ht="12.75" customHeight="1">
      <c r="A808" s="5"/>
      <c r="B808" s="5"/>
      <c r="C808" s="5"/>
      <c r="D808" s="5"/>
      <c r="E808" s="5"/>
      <c r="F808" s="5"/>
      <c r="G808" s="5"/>
      <c r="H808" s="5"/>
      <c r="I808" s="5"/>
    </row>
    <row r="809" spans="1:9" ht="12.75" customHeight="1">
      <c r="A809" s="5"/>
      <c r="B809" s="5"/>
      <c r="C809" s="5"/>
      <c r="D809" s="5"/>
      <c r="E809" s="5"/>
      <c r="F809" s="5"/>
      <c r="G809" s="5"/>
      <c r="H809" s="5"/>
      <c r="I809" s="5"/>
    </row>
    <row r="810" spans="1:9" ht="12.75" customHeight="1">
      <c r="A810" s="5"/>
      <c r="B810" s="5"/>
      <c r="C810" s="5"/>
      <c r="D810" s="5"/>
      <c r="E810" s="5"/>
      <c r="F810" s="5"/>
      <c r="G810" s="5"/>
      <c r="H810" s="5"/>
      <c r="I810" s="5"/>
    </row>
    <row r="811" spans="1:9" ht="12.75" customHeight="1">
      <c r="A811" s="5"/>
      <c r="B811" s="5"/>
      <c r="C811" s="5"/>
      <c r="D811" s="5"/>
      <c r="E811" s="5"/>
      <c r="F811" s="5"/>
      <c r="G811" s="5"/>
      <c r="H811" s="5"/>
      <c r="I811" s="5"/>
    </row>
    <row r="812" spans="1:9" ht="12.75" customHeight="1">
      <c r="A812" s="5"/>
      <c r="B812" s="5"/>
      <c r="C812" s="5"/>
      <c r="D812" s="5"/>
      <c r="E812" s="5"/>
      <c r="F812" s="5"/>
      <c r="G812" s="5"/>
      <c r="H812" s="5"/>
      <c r="I812" s="5"/>
    </row>
    <row r="813" spans="1:9" ht="12.75" customHeight="1">
      <c r="A813" s="5"/>
      <c r="B813" s="5"/>
      <c r="C813" s="5"/>
      <c r="D813" s="5"/>
      <c r="E813" s="5"/>
      <c r="F813" s="5"/>
      <c r="G813" s="5"/>
      <c r="H813" s="5"/>
      <c r="I813" s="5"/>
    </row>
    <row r="814" spans="1:9" ht="12.75" customHeight="1">
      <c r="A814" s="5"/>
      <c r="B814" s="5"/>
      <c r="C814" s="5"/>
      <c r="D814" s="5"/>
      <c r="E814" s="5"/>
      <c r="F814" s="5"/>
      <c r="G814" s="5"/>
      <c r="H814" s="5"/>
      <c r="I814" s="5"/>
    </row>
    <row r="815" spans="1:9" ht="12.75" customHeight="1">
      <c r="A815" s="5"/>
      <c r="B815" s="5"/>
      <c r="C815" s="5"/>
      <c r="D815" s="5"/>
      <c r="E815" s="5"/>
      <c r="F815" s="5"/>
      <c r="G815" s="5"/>
      <c r="H815" s="5"/>
      <c r="I815" s="5"/>
    </row>
    <row r="816" spans="1:9" ht="12.75" customHeight="1">
      <c r="A816" s="5"/>
      <c r="B816" s="5"/>
      <c r="C816" s="5"/>
      <c r="D816" s="5"/>
      <c r="E816" s="5"/>
      <c r="F816" s="5"/>
      <c r="G816" s="5"/>
      <c r="H816" s="5"/>
      <c r="I816" s="5"/>
    </row>
    <row r="817" spans="1:9" ht="12.75" customHeight="1">
      <c r="A817" s="5"/>
      <c r="B817" s="5"/>
      <c r="C817" s="5"/>
      <c r="D817" s="5"/>
      <c r="E817" s="5"/>
      <c r="F817" s="5"/>
      <c r="G817" s="5"/>
      <c r="H817" s="5"/>
      <c r="I817" s="5"/>
    </row>
    <row r="818" spans="1:9" ht="12.75" customHeight="1">
      <c r="A818" s="5"/>
      <c r="B818" s="5"/>
      <c r="C818" s="5"/>
      <c r="D818" s="5"/>
      <c r="E818" s="5"/>
      <c r="F818" s="5"/>
      <c r="G818" s="5"/>
      <c r="H818" s="5"/>
      <c r="I818" s="5"/>
    </row>
    <row r="819" spans="1:9" ht="12.75" customHeight="1">
      <c r="A819" s="5"/>
      <c r="B819" s="5"/>
      <c r="C819" s="5"/>
      <c r="D819" s="5"/>
      <c r="E819" s="5"/>
      <c r="F819" s="5"/>
      <c r="G819" s="5"/>
      <c r="H819" s="5"/>
      <c r="I819" s="5"/>
    </row>
    <row r="820" spans="1:9" ht="12.75" customHeight="1">
      <c r="A820" s="5"/>
      <c r="B820" s="5"/>
      <c r="C820" s="5"/>
      <c r="D820" s="5"/>
      <c r="E820" s="5"/>
      <c r="F820" s="5"/>
      <c r="G820" s="5"/>
      <c r="H820" s="5"/>
      <c r="I820" s="5"/>
    </row>
    <row r="821" spans="1:9" ht="12.75" customHeight="1">
      <c r="A821" s="5"/>
      <c r="B821" s="5"/>
      <c r="C821" s="5"/>
      <c r="D821" s="5"/>
      <c r="E821" s="5"/>
      <c r="F821" s="5"/>
      <c r="G821" s="5"/>
      <c r="H821" s="5"/>
      <c r="I821" s="5"/>
    </row>
    <row r="822" spans="1:9" ht="12.75" customHeight="1">
      <c r="A822" s="5"/>
      <c r="B822" s="5"/>
      <c r="C822" s="5"/>
      <c r="D822" s="5"/>
      <c r="E822" s="5"/>
      <c r="F822" s="5"/>
      <c r="G822" s="5"/>
      <c r="H822" s="5"/>
      <c r="I822" s="5"/>
    </row>
    <row r="823" spans="1:9" ht="12.75" customHeight="1">
      <c r="A823" s="5"/>
      <c r="B823" s="5"/>
      <c r="C823" s="5"/>
      <c r="D823" s="5"/>
      <c r="E823" s="5"/>
      <c r="F823" s="5"/>
      <c r="G823" s="5"/>
      <c r="H823" s="5"/>
      <c r="I823" s="5"/>
    </row>
    <row r="824" spans="1:9" ht="12.75" customHeight="1">
      <c r="A824" s="5"/>
      <c r="B824" s="5"/>
      <c r="C824" s="5"/>
      <c r="D824" s="5"/>
      <c r="E824" s="5"/>
      <c r="F824" s="5"/>
      <c r="G824" s="5"/>
      <c r="H824" s="5"/>
      <c r="I824" s="5"/>
    </row>
    <row r="825" spans="1:9" ht="12.75" customHeight="1">
      <c r="A825" s="5"/>
      <c r="B825" s="5"/>
      <c r="C825" s="5"/>
      <c r="D825" s="5"/>
      <c r="E825" s="5"/>
      <c r="F825" s="5"/>
      <c r="G825" s="5"/>
      <c r="H825" s="5"/>
      <c r="I825" s="5"/>
    </row>
    <row r="826" spans="1:9" ht="12.75" customHeight="1">
      <c r="A826" s="5"/>
      <c r="B826" s="5"/>
      <c r="C826" s="5"/>
      <c r="D826" s="5"/>
      <c r="E826" s="5"/>
      <c r="F826" s="5"/>
      <c r="G826" s="5"/>
      <c r="H826" s="5"/>
      <c r="I826" s="5"/>
    </row>
    <row r="827" spans="1:9" ht="12.75" customHeight="1">
      <c r="A827" s="5"/>
      <c r="B827" s="5"/>
      <c r="C827" s="5"/>
      <c r="D827" s="5"/>
      <c r="E827" s="5"/>
      <c r="F827" s="5"/>
      <c r="G827" s="5"/>
      <c r="H827" s="5"/>
      <c r="I827" s="5"/>
    </row>
    <row r="828" spans="1:9" ht="12.75" customHeight="1">
      <c r="A828" s="5"/>
      <c r="B828" s="5"/>
      <c r="C828" s="5"/>
      <c r="D828" s="5"/>
      <c r="E828" s="5"/>
      <c r="F828" s="5"/>
      <c r="G828" s="5"/>
      <c r="H828" s="5"/>
      <c r="I828" s="5"/>
    </row>
    <row r="829" spans="1:9" ht="12.75" customHeight="1">
      <c r="A829" s="5"/>
      <c r="B829" s="5"/>
      <c r="C829" s="5"/>
      <c r="D829" s="5"/>
      <c r="E829" s="5"/>
      <c r="F829" s="5"/>
      <c r="G829" s="5"/>
      <c r="H829" s="5"/>
      <c r="I829" s="5"/>
    </row>
    <row r="830" spans="1:9" ht="12.75" customHeight="1">
      <c r="A830" s="5"/>
      <c r="B830" s="5"/>
      <c r="C830" s="5"/>
      <c r="D830" s="5"/>
      <c r="E830" s="5"/>
      <c r="F830" s="5"/>
      <c r="G830" s="5"/>
      <c r="H830" s="5"/>
      <c r="I830" s="5"/>
    </row>
    <row r="831" spans="1:9" ht="12.75" customHeight="1">
      <c r="A831" s="5"/>
      <c r="B831" s="5"/>
      <c r="C831" s="5"/>
      <c r="D831" s="5"/>
      <c r="E831" s="5"/>
      <c r="F831" s="5"/>
      <c r="G831" s="5"/>
      <c r="H831" s="5"/>
      <c r="I831" s="5"/>
    </row>
    <row r="832" spans="1:9" ht="12.75" customHeight="1">
      <c r="A832" s="5"/>
      <c r="B832" s="5"/>
      <c r="C832" s="5"/>
      <c r="D832" s="5"/>
      <c r="E832" s="5"/>
      <c r="F832" s="5"/>
      <c r="G832" s="5"/>
      <c r="H832" s="5"/>
      <c r="I832" s="5"/>
    </row>
    <row r="833" spans="1:9" ht="12.75" customHeight="1">
      <c r="A833" s="5"/>
      <c r="B833" s="5"/>
      <c r="C833" s="5"/>
      <c r="D833" s="5"/>
      <c r="E833" s="5"/>
      <c r="F833" s="5"/>
      <c r="G833" s="5"/>
      <c r="H833" s="5"/>
      <c r="I833" s="5"/>
    </row>
    <row r="834" spans="1:9" ht="12.75" customHeight="1">
      <c r="A834" s="5"/>
      <c r="B834" s="5"/>
      <c r="C834" s="5"/>
      <c r="D834" s="5"/>
      <c r="E834" s="5"/>
      <c r="F834" s="5"/>
      <c r="G834" s="5"/>
      <c r="H834" s="5"/>
      <c r="I834" s="5"/>
    </row>
    <row r="835" spans="1:9" ht="12.75" customHeight="1">
      <c r="A835" s="5"/>
      <c r="B835" s="5"/>
      <c r="C835" s="5"/>
      <c r="D835" s="5"/>
      <c r="E835" s="5"/>
      <c r="F835" s="5"/>
      <c r="G835" s="5"/>
      <c r="H835" s="5"/>
      <c r="I835" s="5"/>
    </row>
    <row r="836" spans="1:9" ht="12.75" customHeight="1">
      <c r="A836" s="5"/>
      <c r="B836" s="5"/>
      <c r="C836" s="5"/>
      <c r="D836" s="5"/>
      <c r="E836" s="5"/>
      <c r="F836" s="5"/>
      <c r="G836" s="5"/>
      <c r="H836" s="5"/>
      <c r="I836" s="5"/>
    </row>
    <row r="837" spans="1:9" ht="12.75" customHeight="1">
      <c r="A837" s="5"/>
      <c r="B837" s="5"/>
      <c r="C837" s="5"/>
      <c r="D837" s="5"/>
      <c r="E837" s="5"/>
      <c r="F837" s="5"/>
      <c r="G837" s="5"/>
      <c r="H837" s="5"/>
      <c r="I837" s="5"/>
    </row>
    <row r="838" spans="1:9" ht="12.75" customHeight="1">
      <c r="A838" s="5"/>
      <c r="B838" s="5"/>
      <c r="C838" s="5"/>
      <c r="D838" s="5"/>
      <c r="E838" s="5"/>
      <c r="F838" s="5"/>
      <c r="G838" s="5"/>
      <c r="H838" s="5"/>
      <c r="I838" s="5"/>
    </row>
    <row r="839" spans="1:9" ht="12.75" customHeight="1">
      <c r="A839" s="5"/>
      <c r="B839" s="5"/>
      <c r="C839" s="5"/>
      <c r="D839" s="5"/>
      <c r="E839" s="5"/>
      <c r="F839" s="5"/>
      <c r="G839" s="5"/>
      <c r="H839" s="5"/>
      <c r="I839" s="5"/>
    </row>
    <row r="840" spans="1:9" ht="12.75" customHeight="1">
      <c r="A840" s="5"/>
      <c r="B840" s="5"/>
      <c r="C840" s="5"/>
      <c r="D840" s="5"/>
      <c r="E840" s="5"/>
      <c r="F840" s="5"/>
      <c r="G840" s="5"/>
      <c r="H840" s="5"/>
      <c r="I840" s="5"/>
    </row>
    <row r="841" spans="1:9" ht="12.75" customHeight="1">
      <c r="A841" s="5"/>
      <c r="B841" s="5"/>
      <c r="C841" s="5"/>
      <c r="D841" s="5"/>
      <c r="E841" s="5"/>
      <c r="F841" s="5"/>
      <c r="G841" s="5"/>
      <c r="H841" s="5"/>
      <c r="I841" s="5"/>
    </row>
    <row r="842" spans="1:9" ht="12.75" customHeight="1">
      <c r="A842" s="5"/>
      <c r="B842" s="5"/>
      <c r="C842" s="5"/>
      <c r="D842" s="5"/>
      <c r="E842" s="5"/>
      <c r="F842" s="5"/>
      <c r="G842" s="5"/>
      <c r="H842" s="5"/>
      <c r="I842" s="5"/>
    </row>
    <row r="843" spans="1:9" ht="12.75" customHeight="1">
      <c r="A843" s="5"/>
      <c r="B843" s="5"/>
      <c r="C843" s="5"/>
      <c r="D843" s="5"/>
      <c r="E843" s="5"/>
      <c r="F843" s="5"/>
      <c r="G843" s="5"/>
      <c r="H843" s="5"/>
      <c r="I843" s="5"/>
    </row>
    <row r="844" spans="1:9" ht="12.75" customHeight="1">
      <c r="A844" s="5"/>
      <c r="B844" s="5"/>
      <c r="C844" s="5"/>
      <c r="D844" s="5"/>
      <c r="E844" s="5"/>
      <c r="F844" s="5"/>
      <c r="G844" s="5"/>
      <c r="H844" s="5"/>
      <c r="I844" s="5"/>
    </row>
    <row r="845" spans="1:9" ht="12.75" customHeight="1">
      <c r="A845" s="5"/>
      <c r="B845" s="5"/>
      <c r="C845" s="5"/>
      <c r="D845" s="5"/>
      <c r="E845" s="5"/>
      <c r="F845" s="5"/>
      <c r="G845" s="5"/>
      <c r="H845" s="5"/>
      <c r="I845" s="5"/>
    </row>
    <row r="846" spans="1:9" ht="12.75" customHeight="1">
      <c r="A846" s="5"/>
      <c r="B846" s="5"/>
      <c r="C846" s="5"/>
      <c r="D846" s="5"/>
      <c r="E846" s="5"/>
      <c r="F846" s="5"/>
      <c r="G846" s="5"/>
      <c r="H846" s="5"/>
      <c r="I846" s="5"/>
    </row>
    <row r="847" spans="1:9" ht="12.75" customHeight="1">
      <c r="A847" s="5"/>
      <c r="B847" s="5"/>
      <c r="C847" s="5"/>
      <c r="D847" s="5"/>
      <c r="E847" s="5"/>
      <c r="F847" s="5"/>
      <c r="G847" s="5"/>
      <c r="H847" s="5"/>
      <c r="I847" s="5"/>
    </row>
    <row r="848" spans="1:9" ht="12.75" customHeight="1">
      <c r="A848" s="5"/>
      <c r="B848" s="5"/>
      <c r="C848" s="5"/>
      <c r="D848" s="5"/>
      <c r="E848" s="5"/>
      <c r="F848" s="5"/>
      <c r="G848" s="5"/>
      <c r="H848" s="5"/>
      <c r="I848" s="5"/>
    </row>
    <row r="849" spans="1:9" ht="12.75" customHeight="1">
      <c r="A849" s="5"/>
      <c r="B849" s="5"/>
      <c r="C849" s="5"/>
      <c r="D849" s="5"/>
      <c r="E849" s="5"/>
      <c r="F849" s="5"/>
      <c r="G849" s="5"/>
      <c r="H849" s="5"/>
      <c r="I849" s="5"/>
    </row>
    <row r="850" spans="1:9" ht="12.75" customHeight="1">
      <c r="A850" s="5"/>
      <c r="B850" s="5"/>
      <c r="C850" s="5"/>
      <c r="D850" s="5"/>
      <c r="E850" s="5"/>
      <c r="F850" s="5"/>
      <c r="G850" s="5"/>
      <c r="H850" s="5"/>
      <c r="I850" s="5"/>
    </row>
    <row r="851" spans="1:9" ht="12.75" customHeight="1">
      <c r="A851" s="5"/>
      <c r="B851" s="5"/>
      <c r="C851" s="5"/>
      <c r="D851" s="5"/>
      <c r="E851" s="5"/>
      <c r="F851" s="5"/>
      <c r="G851" s="5"/>
      <c r="H851" s="5"/>
      <c r="I851" s="5"/>
    </row>
    <row r="852" spans="1:9" ht="12.75" customHeight="1">
      <c r="A852" s="5"/>
      <c r="B852" s="5"/>
      <c r="C852" s="5"/>
      <c r="D852" s="5"/>
      <c r="E852" s="5"/>
      <c r="F852" s="5"/>
      <c r="G852" s="5"/>
      <c r="H852" s="5"/>
      <c r="I852" s="5"/>
    </row>
    <row r="853" spans="1:9" ht="12.75" customHeight="1">
      <c r="A853" s="5"/>
      <c r="B853" s="5"/>
      <c r="C853" s="5"/>
      <c r="D853" s="5"/>
      <c r="E853" s="5"/>
      <c r="F853" s="5"/>
      <c r="G853" s="5"/>
      <c r="H853" s="5"/>
      <c r="I853" s="5"/>
    </row>
    <row r="854" spans="1:9" ht="12.75" customHeight="1">
      <c r="A854" s="5"/>
      <c r="B854" s="5"/>
      <c r="C854" s="5"/>
      <c r="D854" s="5"/>
      <c r="E854" s="5"/>
      <c r="F854" s="5"/>
      <c r="G854" s="5"/>
      <c r="H854" s="5"/>
      <c r="I854" s="5"/>
    </row>
    <row r="855" spans="1:9" ht="12.75" customHeight="1">
      <c r="A855" s="5"/>
      <c r="B855" s="5"/>
      <c r="C855" s="5"/>
      <c r="D855" s="5"/>
      <c r="E855" s="5"/>
      <c r="F855" s="5"/>
      <c r="G855" s="5"/>
      <c r="H855" s="5"/>
      <c r="I855" s="5"/>
    </row>
    <row r="856" spans="1:9" ht="12.75" customHeight="1">
      <c r="A856" s="5"/>
      <c r="B856" s="5"/>
      <c r="C856" s="5"/>
      <c r="D856" s="5"/>
      <c r="E856" s="5"/>
      <c r="F856" s="5"/>
      <c r="G856" s="5"/>
      <c r="H856" s="5"/>
      <c r="I856" s="5"/>
    </row>
    <row r="857" spans="1:9" ht="12.75" customHeight="1">
      <c r="A857" s="5"/>
      <c r="B857" s="5"/>
      <c r="C857" s="5"/>
      <c r="D857" s="5"/>
      <c r="E857" s="5"/>
      <c r="F857" s="5"/>
      <c r="G857" s="5"/>
      <c r="H857" s="5"/>
      <c r="I857" s="5"/>
    </row>
    <row r="858" spans="1:9" ht="12.75" customHeight="1">
      <c r="A858" s="5"/>
      <c r="B858" s="5"/>
      <c r="C858" s="5"/>
      <c r="D858" s="5"/>
      <c r="E858" s="5"/>
      <c r="F858" s="5"/>
      <c r="G858" s="5"/>
      <c r="H858" s="5"/>
      <c r="I858" s="5"/>
    </row>
    <row r="859" spans="1:9" ht="12.75" customHeight="1">
      <c r="A859" s="5"/>
      <c r="B859" s="5"/>
      <c r="C859" s="5"/>
      <c r="D859" s="5"/>
      <c r="E859" s="5"/>
      <c r="F859" s="5"/>
      <c r="G859" s="5"/>
      <c r="H859" s="5"/>
      <c r="I859" s="5"/>
    </row>
    <row r="860" spans="1:9" ht="12.75" customHeight="1">
      <c r="A860" s="5"/>
      <c r="B860" s="5"/>
      <c r="C860" s="5"/>
      <c r="D860" s="5"/>
      <c r="E860" s="5"/>
      <c r="F860" s="5"/>
      <c r="G860" s="5"/>
      <c r="H860" s="5"/>
      <c r="I860" s="5"/>
    </row>
    <row r="861" spans="1:9" ht="12.75" customHeight="1">
      <c r="A861" s="5"/>
      <c r="B861" s="5"/>
      <c r="C861" s="5"/>
      <c r="D861" s="5"/>
      <c r="E861" s="5"/>
      <c r="F861" s="5"/>
      <c r="G861" s="5"/>
      <c r="H861" s="5"/>
      <c r="I861" s="5"/>
    </row>
    <row r="862" spans="1:9" ht="12.75" customHeight="1">
      <c r="A862" s="5"/>
      <c r="B862" s="5"/>
      <c r="C862" s="5"/>
      <c r="D862" s="5"/>
      <c r="E862" s="5"/>
      <c r="F862" s="5"/>
      <c r="G862" s="5"/>
      <c r="H862" s="5"/>
      <c r="I862" s="5"/>
    </row>
    <row r="863" spans="1:9" ht="12.75" customHeight="1">
      <c r="A863" s="5"/>
      <c r="B863" s="5"/>
      <c r="C863" s="5"/>
      <c r="D863" s="5"/>
      <c r="E863" s="5"/>
      <c r="F863" s="5"/>
      <c r="G863" s="5"/>
      <c r="H863" s="5"/>
      <c r="I863" s="5"/>
    </row>
    <row r="864" spans="1:9" ht="12.75" customHeight="1">
      <c r="A864" s="5"/>
      <c r="B864" s="5"/>
      <c r="C864" s="5"/>
      <c r="D864" s="5"/>
      <c r="E864" s="5"/>
      <c r="F864" s="5"/>
      <c r="G864" s="5"/>
      <c r="H864" s="5"/>
      <c r="I864" s="5"/>
    </row>
    <row r="865" spans="1:9" ht="12.75" customHeight="1">
      <c r="A865" s="5"/>
      <c r="B865" s="5"/>
      <c r="C865" s="5"/>
      <c r="D865" s="5"/>
      <c r="E865" s="5"/>
      <c r="F865" s="5"/>
      <c r="G865" s="5"/>
      <c r="H865" s="5"/>
      <c r="I865" s="5"/>
    </row>
    <row r="866" spans="1:9" ht="12.75" customHeight="1">
      <c r="A866" s="5"/>
      <c r="B866" s="5"/>
      <c r="C866" s="5"/>
      <c r="D866" s="5"/>
      <c r="E866" s="5"/>
      <c r="F866" s="5"/>
      <c r="G866" s="5"/>
      <c r="H866" s="5"/>
      <c r="I866" s="5"/>
    </row>
    <row r="867" spans="1:9" ht="12.75" customHeight="1">
      <c r="A867" s="5"/>
      <c r="B867" s="5"/>
      <c r="C867" s="5"/>
      <c r="D867" s="5"/>
      <c r="E867" s="5"/>
      <c r="F867" s="5"/>
      <c r="G867" s="5"/>
      <c r="H867" s="5"/>
      <c r="I867" s="5"/>
    </row>
    <row r="868" spans="1:9" ht="12.75" customHeight="1">
      <c r="A868" s="5"/>
      <c r="B868" s="5"/>
      <c r="C868" s="5"/>
      <c r="D868" s="5"/>
      <c r="E868" s="5"/>
      <c r="F868" s="5"/>
      <c r="G868" s="5"/>
      <c r="H868" s="5"/>
      <c r="I868" s="5"/>
    </row>
    <row r="869" spans="1:9" ht="12.75" customHeight="1">
      <c r="A869" s="5"/>
      <c r="B869" s="5"/>
      <c r="C869" s="5"/>
      <c r="D869" s="5"/>
      <c r="E869" s="5"/>
      <c r="F869" s="5"/>
      <c r="G869" s="5"/>
      <c r="H869" s="5"/>
      <c r="I869" s="5"/>
    </row>
    <row r="870" spans="1:9" ht="12.75" customHeight="1">
      <c r="A870" s="5"/>
      <c r="B870" s="5"/>
      <c r="C870" s="5"/>
      <c r="D870" s="5"/>
      <c r="E870" s="5"/>
      <c r="F870" s="5"/>
      <c r="G870" s="5"/>
      <c r="H870" s="5"/>
      <c r="I870" s="5"/>
    </row>
    <row r="871" spans="1:9" ht="12.75" customHeight="1">
      <c r="A871" s="5"/>
      <c r="B871" s="5"/>
      <c r="C871" s="5"/>
      <c r="D871" s="5"/>
      <c r="E871" s="5"/>
      <c r="F871" s="5"/>
      <c r="G871" s="5"/>
      <c r="H871" s="5"/>
      <c r="I871" s="5"/>
    </row>
    <row r="872" spans="1:9" ht="12.75" customHeight="1">
      <c r="A872" s="5"/>
      <c r="B872" s="5"/>
      <c r="C872" s="5"/>
      <c r="D872" s="5"/>
      <c r="E872" s="5"/>
      <c r="F872" s="5"/>
      <c r="G872" s="5"/>
      <c r="H872" s="5"/>
      <c r="I872" s="5"/>
    </row>
    <row r="873" spans="1:9" ht="12.75" customHeight="1">
      <c r="A873" s="5"/>
      <c r="B873" s="5"/>
      <c r="C873" s="5"/>
      <c r="D873" s="5"/>
      <c r="E873" s="5"/>
      <c r="F873" s="5"/>
      <c r="G873" s="5"/>
      <c r="H873" s="5"/>
      <c r="I873" s="5"/>
    </row>
    <row r="874" spans="1:9" ht="12.75" customHeight="1">
      <c r="A874" s="5"/>
      <c r="B874" s="5"/>
      <c r="C874" s="5"/>
      <c r="D874" s="5"/>
      <c r="E874" s="5"/>
      <c r="F874" s="5"/>
      <c r="G874" s="5"/>
      <c r="H874" s="5"/>
      <c r="I874" s="5"/>
    </row>
    <row r="875" spans="1:9" ht="12.75" customHeight="1">
      <c r="A875" s="5"/>
      <c r="B875" s="5"/>
      <c r="C875" s="5"/>
      <c r="D875" s="5"/>
      <c r="E875" s="5"/>
      <c r="F875" s="5"/>
      <c r="G875" s="5"/>
      <c r="H875" s="5"/>
      <c r="I875" s="5"/>
    </row>
    <row r="876" spans="1:9" ht="12.75" customHeight="1">
      <c r="A876" s="5"/>
      <c r="B876" s="5"/>
      <c r="C876" s="5"/>
      <c r="D876" s="5"/>
      <c r="E876" s="5"/>
      <c r="F876" s="5"/>
      <c r="G876" s="5"/>
      <c r="H876" s="5"/>
      <c r="I876" s="5"/>
    </row>
    <row r="877" spans="1:9" ht="12.75" customHeight="1">
      <c r="A877" s="5"/>
      <c r="B877" s="5"/>
      <c r="C877" s="5"/>
      <c r="D877" s="5"/>
      <c r="E877" s="5"/>
      <c r="F877" s="5"/>
      <c r="G877" s="5"/>
      <c r="H877" s="5"/>
      <c r="I877" s="5"/>
    </row>
    <row r="878" spans="1:9" ht="12.75" customHeight="1">
      <c r="A878" s="5"/>
      <c r="B878" s="5"/>
      <c r="C878" s="5"/>
      <c r="D878" s="5"/>
      <c r="E878" s="5"/>
      <c r="F878" s="5"/>
      <c r="G878" s="5"/>
      <c r="H878" s="5"/>
      <c r="I878" s="5"/>
    </row>
    <row r="879" spans="1:9" ht="12.75" customHeight="1">
      <c r="A879" s="5"/>
      <c r="B879" s="5"/>
      <c r="C879" s="5"/>
      <c r="D879" s="5"/>
      <c r="E879" s="5"/>
      <c r="F879" s="5"/>
      <c r="G879" s="5"/>
      <c r="H879" s="5"/>
      <c r="I879" s="5"/>
    </row>
    <row r="880" spans="1:9" ht="12.75" customHeight="1">
      <c r="A880" s="5"/>
      <c r="B880" s="5"/>
      <c r="C880" s="5"/>
      <c r="D880" s="5"/>
      <c r="E880" s="5"/>
      <c r="F880" s="5"/>
      <c r="G880" s="5"/>
      <c r="H880" s="5"/>
      <c r="I880" s="5"/>
    </row>
    <row r="881" spans="1:9" ht="12.75" customHeight="1">
      <c r="A881" s="5"/>
      <c r="B881" s="5"/>
      <c r="C881" s="5"/>
      <c r="D881" s="5"/>
      <c r="E881" s="5"/>
      <c r="F881" s="5"/>
      <c r="G881" s="5"/>
      <c r="H881" s="5"/>
      <c r="I881" s="5"/>
    </row>
    <row r="882" spans="1:9" ht="12.75" customHeight="1">
      <c r="A882" s="5"/>
      <c r="B882" s="5"/>
      <c r="C882" s="5"/>
      <c r="D882" s="5"/>
      <c r="E882" s="5"/>
      <c r="F882" s="5"/>
      <c r="G882" s="5"/>
      <c r="H882" s="5"/>
      <c r="I882" s="5"/>
    </row>
    <row r="883" spans="1:9" ht="12.75" customHeight="1">
      <c r="A883" s="5"/>
      <c r="B883" s="5"/>
      <c r="C883" s="5"/>
      <c r="D883" s="5"/>
      <c r="E883" s="5"/>
      <c r="F883" s="5"/>
      <c r="G883" s="5"/>
      <c r="H883" s="5"/>
      <c r="I883" s="5"/>
    </row>
    <row r="884" spans="1:9" ht="12.75" customHeight="1">
      <c r="A884" s="5"/>
      <c r="B884" s="5"/>
      <c r="C884" s="5"/>
      <c r="D884" s="5"/>
      <c r="E884" s="5"/>
      <c r="F884" s="5"/>
      <c r="G884" s="5"/>
      <c r="H884" s="5"/>
      <c r="I884" s="5"/>
    </row>
    <row r="885" spans="1:9" ht="12.75" customHeight="1">
      <c r="A885" s="5"/>
      <c r="B885" s="5"/>
      <c r="C885" s="5"/>
      <c r="D885" s="5"/>
      <c r="E885" s="5"/>
      <c r="F885" s="5"/>
      <c r="G885" s="5"/>
      <c r="H885" s="5"/>
      <c r="I885" s="5"/>
    </row>
    <row r="886" spans="1:9" ht="12.75" customHeight="1">
      <c r="A886" s="5"/>
      <c r="B886" s="5"/>
      <c r="C886" s="5"/>
      <c r="D886" s="5"/>
      <c r="E886" s="5"/>
      <c r="F886" s="5"/>
      <c r="G886" s="5"/>
      <c r="H886" s="5"/>
      <c r="I886" s="5"/>
    </row>
    <row r="887" spans="1:9" ht="12.75" customHeight="1">
      <c r="A887" s="5"/>
      <c r="B887" s="5"/>
      <c r="C887" s="5"/>
      <c r="D887" s="5"/>
      <c r="E887" s="5"/>
      <c r="F887" s="5"/>
      <c r="G887" s="5"/>
      <c r="H887" s="5"/>
      <c r="I887" s="5"/>
    </row>
    <row r="888" spans="1:9" ht="12.75" customHeight="1">
      <c r="A888" s="5"/>
      <c r="B888" s="5"/>
      <c r="C888" s="5"/>
      <c r="D888" s="5"/>
      <c r="E888" s="5"/>
      <c r="F888" s="5"/>
      <c r="G888" s="5"/>
      <c r="H888" s="5"/>
      <c r="I888" s="5"/>
    </row>
    <row r="889" spans="1:9" ht="12.75" customHeight="1">
      <c r="A889" s="5"/>
      <c r="B889" s="5"/>
      <c r="C889" s="5"/>
      <c r="D889" s="5"/>
      <c r="E889" s="5"/>
      <c r="F889" s="5"/>
      <c r="G889" s="5"/>
      <c r="H889" s="5"/>
      <c r="I889" s="5"/>
    </row>
    <row r="890" spans="1:9" ht="12.75" customHeight="1">
      <c r="A890" s="5"/>
      <c r="B890" s="5"/>
      <c r="C890" s="5"/>
      <c r="D890" s="5"/>
      <c r="E890" s="5"/>
      <c r="F890" s="5"/>
      <c r="G890" s="5"/>
      <c r="H890" s="5"/>
      <c r="I890" s="5"/>
    </row>
    <row r="891" spans="1:9" ht="12.75" customHeight="1">
      <c r="A891" s="5"/>
      <c r="B891" s="5"/>
      <c r="C891" s="5"/>
      <c r="D891" s="5"/>
      <c r="E891" s="5"/>
      <c r="F891" s="5"/>
      <c r="G891" s="5"/>
      <c r="H891" s="5"/>
      <c r="I891" s="5"/>
    </row>
    <row r="892" spans="1:9" ht="12.75" customHeight="1">
      <c r="A892" s="5"/>
      <c r="B892" s="5"/>
      <c r="C892" s="5"/>
      <c r="D892" s="5"/>
      <c r="E892" s="5"/>
      <c r="F892" s="5"/>
      <c r="G892" s="5"/>
      <c r="H892" s="5"/>
      <c r="I892" s="5"/>
    </row>
    <row r="893" spans="1:9" ht="12.75" customHeight="1">
      <c r="A893" s="5"/>
      <c r="B893" s="5"/>
      <c r="C893" s="5"/>
      <c r="D893" s="5"/>
      <c r="E893" s="5"/>
      <c r="F893" s="5"/>
      <c r="G893" s="5"/>
      <c r="H893" s="5"/>
      <c r="I893" s="5"/>
    </row>
    <row r="894" spans="1:9" ht="12.75" customHeight="1">
      <c r="A894" s="5"/>
      <c r="B894" s="5"/>
      <c r="C894" s="5"/>
      <c r="D894" s="5"/>
      <c r="E894" s="5"/>
      <c r="F894" s="5"/>
      <c r="G894" s="5"/>
      <c r="H894" s="5"/>
      <c r="I894" s="5"/>
    </row>
    <row r="895" spans="1:9" ht="12.75" customHeight="1">
      <c r="A895" s="5"/>
      <c r="B895" s="5"/>
      <c r="C895" s="5"/>
      <c r="D895" s="5"/>
      <c r="E895" s="5"/>
      <c r="F895" s="5"/>
      <c r="G895" s="5"/>
      <c r="H895" s="5"/>
      <c r="I895" s="5"/>
    </row>
    <row r="896" spans="1:9" ht="12.75" customHeight="1">
      <c r="A896" s="5"/>
      <c r="B896" s="5"/>
      <c r="C896" s="5"/>
      <c r="D896" s="5"/>
      <c r="E896" s="5"/>
      <c r="F896" s="5"/>
      <c r="G896" s="5"/>
      <c r="H896" s="5"/>
      <c r="I896" s="5"/>
    </row>
    <row r="897" spans="1:9" ht="12.75" customHeight="1">
      <c r="A897" s="5"/>
      <c r="B897" s="5"/>
      <c r="C897" s="5"/>
      <c r="D897" s="5"/>
      <c r="E897" s="5"/>
      <c r="F897" s="5"/>
      <c r="G897" s="5"/>
      <c r="H897" s="5"/>
      <c r="I897" s="5"/>
    </row>
    <row r="898" spans="1:9" ht="12.75" customHeight="1">
      <c r="A898" s="5"/>
      <c r="B898" s="5"/>
      <c r="C898" s="5"/>
      <c r="D898" s="5"/>
      <c r="E898" s="5"/>
      <c r="F898" s="5"/>
      <c r="G898" s="5"/>
      <c r="H898" s="5"/>
      <c r="I898" s="5"/>
    </row>
    <row r="899" spans="1:9" ht="12.75" customHeight="1">
      <c r="A899" s="5"/>
      <c r="B899" s="5"/>
      <c r="C899" s="5"/>
      <c r="D899" s="5"/>
      <c r="E899" s="5"/>
      <c r="F899" s="5"/>
      <c r="G899" s="5"/>
      <c r="H899" s="5"/>
      <c r="I899" s="5"/>
    </row>
    <row r="900" spans="1:9" ht="12.75" customHeight="1">
      <c r="A900" s="5"/>
      <c r="B900" s="5"/>
      <c r="C900" s="5"/>
      <c r="D900" s="5"/>
      <c r="E900" s="5"/>
      <c r="F900" s="5"/>
      <c r="G900" s="5"/>
      <c r="H900" s="5"/>
      <c r="I900" s="5"/>
    </row>
    <row r="901" spans="1:9" ht="12.75" customHeight="1">
      <c r="A901" s="5"/>
      <c r="B901" s="5"/>
      <c r="C901" s="5"/>
      <c r="D901" s="5"/>
      <c r="E901" s="5"/>
      <c r="F901" s="5"/>
      <c r="G901" s="5"/>
      <c r="H901" s="5"/>
      <c r="I901" s="5"/>
    </row>
    <row r="902" spans="1:9" ht="12.75" customHeight="1">
      <c r="A902" s="5"/>
      <c r="B902" s="5"/>
      <c r="C902" s="5"/>
      <c r="D902" s="5"/>
      <c r="E902" s="5"/>
      <c r="F902" s="5"/>
      <c r="G902" s="5"/>
      <c r="H902" s="5"/>
      <c r="I902" s="5"/>
    </row>
    <row r="903" spans="1:9" ht="12.75" customHeight="1">
      <c r="A903" s="5"/>
      <c r="B903" s="5"/>
      <c r="C903" s="5"/>
      <c r="D903" s="5"/>
      <c r="E903" s="5"/>
      <c r="F903" s="5"/>
      <c r="G903" s="5"/>
      <c r="H903" s="5"/>
      <c r="I903" s="5"/>
    </row>
    <row r="904" spans="1:9" ht="12.75" customHeight="1">
      <c r="A904" s="5"/>
      <c r="B904" s="5"/>
      <c r="C904" s="5"/>
      <c r="D904" s="5"/>
      <c r="E904" s="5"/>
      <c r="F904" s="5"/>
      <c r="G904" s="5"/>
      <c r="H904" s="5"/>
      <c r="I904" s="5"/>
    </row>
    <row r="905" spans="1:9" ht="12.75" customHeight="1">
      <c r="A905" s="5"/>
      <c r="B905" s="5"/>
      <c r="C905" s="5"/>
      <c r="D905" s="5"/>
      <c r="E905" s="5"/>
      <c r="F905" s="5"/>
      <c r="G905" s="5"/>
      <c r="H905" s="5"/>
      <c r="I905" s="5"/>
    </row>
    <row r="906" spans="1:9" ht="12.75" customHeight="1">
      <c r="A906" s="5"/>
      <c r="B906" s="5"/>
      <c r="C906" s="5"/>
      <c r="D906" s="5"/>
      <c r="E906" s="5"/>
      <c r="F906" s="5"/>
      <c r="G906" s="5"/>
      <c r="H906" s="5"/>
      <c r="I906" s="5"/>
    </row>
    <row r="907" spans="1:9" ht="12.75" customHeight="1">
      <c r="A907" s="5"/>
      <c r="B907" s="5"/>
      <c r="C907" s="5"/>
      <c r="D907" s="5"/>
      <c r="E907" s="5"/>
      <c r="F907" s="5"/>
      <c r="G907" s="5"/>
      <c r="H907" s="5"/>
      <c r="I907" s="5"/>
    </row>
    <row r="908" spans="1:9" ht="12.75" customHeight="1">
      <c r="A908" s="5"/>
      <c r="B908" s="5"/>
      <c r="C908" s="5"/>
      <c r="D908" s="5"/>
      <c r="E908" s="5"/>
      <c r="F908" s="5"/>
      <c r="G908" s="5"/>
      <c r="H908" s="5"/>
      <c r="I908" s="5"/>
    </row>
    <row r="909" spans="1:9" ht="12.75" customHeight="1">
      <c r="A909" s="5"/>
      <c r="B909" s="5"/>
      <c r="C909" s="5"/>
      <c r="D909" s="5"/>
      <c r="E909" s="5"/>
      <c r="F909" s="5"/>
      <c r="G909" s="5"/>
      <c r="H909" s="5"/>
      <c r="I909" s="5"/>
    </row>
    <row r="910" spans="1:9" ht="12.75" customHeight="1">
      <c r="A910" s="5"/>
      <c r="B910" s="5"/>
      <c r="C910" s="5"/>
      <c r="D910" s="5"/>
      <c r="E910" s="5"/>
      <c r="F910" s="5"/>
      <c r="G910" s="5"/>
      <c r="H910" s="5"/>
      <c r="I910" s="5"/>
    </row>
    <row r="911" spans="1:9" ht="12.75" customHeight="1">
      <c r="A911" s="5"/>
      <c r="B911" s="5"/>
      <c r="C911" s="5"/>
      <c r="D911" s="5"/>
      <c r="E911" s="5"/>
      <c r="F911" s="5"/>
      <c r="G911" s="5"/>
      <c r="H911" s="5"/>
      <c r="I911" s="5"/>
    </row>
    <row r="912" spans="1:9" ht="12.75" customHeight="1">
      <c r="A912" s="5"/>
      <c r="B912" s="5"/>
      <c r="C912" s="5"/>
      <c r="D912" s="5"/>
      <c r="E912" s="5"/>
      <c r="F912" s="5"/>
      <c r="G912" s="5"/>
      <c r="H912" s="5"/>
      <c r="I912" s="5"/>
    </row>
    <row r="913" spans="1:9" ht="12.75" customHeight="1">
      <c r="A913" s="5"/>
      <c r="B913" s="5"/>
      <c r="C913" s="5"/>
      <c r="D913" s="5"/>
      <c r="E913" s="5"/>
      <c r="F913" s="5"/>
      <c r="G913" s="5"/>
      <c r="H913" s="5"/>
      <c r="I913" s="5"/>
    </row>
    <row r="914" spans="1:9" ht="12.75" customHeight="1">
      <c r="A914" s="5"/>
      <c r="B914" s="5"/>
      <c r="C914" s="5"/>
      <c r="D914" s="5"/>
      <c r="E914" s="5"/>
      <c r="F914" s="5"/>
      <c r="G914" s="5"/>
      <c r="H914" s="5"/>
      <c r="I914" s="5"/>
    </row>
    <row r="915" spans="1:9" ht="12.75" customHeight="1">
      <c r="A915" s="5"/>
      <c r="B915" s="5"/>
      <c r="C915" s="5"/>
      <c r="D915" s="5"/>
      <c r="E915" s="5"/>
      <c r="F915" s="5"/>
      <c r="G915" s="5"/>
      <c r="H915" s="5"/>
      <c r="I915" s="5"/>
    </row>
    <row r="916" spans="1:9" ht="12.75" customHeight="1">
      <c r="A916" s="5"/>
      <c r="B916" s="5"/>
      <c r="C916" s="5"/>
      <c r="D916" s="5"/>
      <c r="E916" s="5"/>
      <c r="F916" s="5"/>
      <c r="G916" s="5"/>
      <c r="H916" s="5"/>
      <c r="I916" s="5"/>
    </row>
    <row r="917" spans="1:9" ht="12.75" customHeight="1">
      <c r="A917" s="5"/>
      <c r="B917" s="5"/>
      <c r="C917" s="5"/>
      <c r="D917" s="5"/>
      <c r="E917" s="5"/>
      <c r="F917" s="5"/>
      <c r="G917" s="5"/>
      <c r="H917" s="5"/>
      <c r="I917" s="5"/>
    </row>
    <row r="918" spans="1:9" ht="12.75" customHeight="1">
      <c r="A918" s="5"/>
      <c r="B918" s="5"/>
      <c r="C918" s="5"/>
      <c r="D918" s="5"/>
      <c r="E918" s="5"/>
      <c r="F918" s="5"/>
      <c r="G918" s="5"/>
      <c r="H918" s="5"/>
      <c r="I918" s="5"/>
    </row>
    <row r="919" spans="1:9" ht="12.75" customHeight="1">
      <c r="A919" s="5"/>
      <c r="B919" s="5"/>
      <c r="C919" s="5"/>
      <c r="D919" s="5"/>
      <c r="E919" s="5"/>
      <c r="F919" s="5"/>
      <c r="G919" s="5"/>
      <c r="H919" s="5"/>
      <c r="I919" s="5"/>
    </row>
    <row r="920" spans="1:9" ht="12.75" customHeight="1">
      <c r="A920" s="5"/>
      <c r="B920" s="5"/>
      <c r="C920" s="5"/>
      <c r="D920" s="5"/>
      <c r="E920" s="5"/>
      <c r="F920" s="5"/>
      <c r="G920" s="5"/>
      <c r="H920" s="5"/>
      <c r="I920" s="5"/>
    </row>
    <row r="921" spans="1:9" ht="12.75" customHeight="1">
      <c r="A921" s="5"/>
      <c r="B921" s="5"/>
      <c r="C921" s="5"/>
      <c r="D921" s="5"/>
      <c r="E921" s="5"/>
      <c r="F921" s="5"/>
      <c r="G921" s="5"/>
      <c r="H921" s="5"/>
      <c r="I921" s="5"/>
    </row>
    <row r="922" spans="1:9" ht="12.75" customHeight="1">
      <c r="A922" s="5"/>
      <c r="B922" s="5"/>
      <c r="C922" s="5"/>
      <c r="D922" s="5"/>
      <c r="E922" s="5"/>
      <c r="F922" s="5"/>
      <c r="G922" s="5"/>
      <c r="H922" s="5"/>
      <c r="I922" s="5"/>
    </row>
    <row r="923" spans="1:9" ht="12.75" customHeight="1">
      <c r="A923" s="5"/>
      <c r="B923" s="5"/>
      <c r="C923" s="5"/>
      <c r="D923" s="5"/>
      <c r="E923" s="5"/>
      <c r="F923" s="5"/>
      <c r="G923" s="5"/>
      <c r="H923" s="5"/>
      <c r="I923" s="5"/>
    </row>
    <row r="924" spans="1:9" ht="12.75" customHeight="1">
      <c r="A924" s="5"/>
      <c r="B924" s="5"/>
      <c r="C924" s="5"/>
      <c r="D924" s="5"/>
      <c r="E924" s="5"/>
      <c r="F924" s="5"/>
      <c r="G924" s="5"/>
      <c r="H924" s="5"/>
      <c r="I924" s="5"/>
    </row>
    <row r="925" spans="1:9" ht="12.75" customHeight="1">
      <c r="A925" s="5"/>
      <c r="B925" s="5"/>
      <c r="C925" s="5"/>
      <c r="D925" s="5"/>
      <c r="E925" s="5"/>
      <c r="F925" s="5"/>
      <c r="G925" s="5"/>
      <c r="H925" s="5"/>
      <c r="I925" s="5"/>
    </row>
    <row r="926" spans="1:9" ht="12.75" customHeight="1">
      <c r="A926" s="5"/>
      <c r="B926" s="5"/>
      <c r="C926" s="5"/>
      <c r="D926" s="5"/>
      <c r="E926" s="5"/>
      <c r="F926" s="5"/>
      <c r="G926" s="5"/>
      <c r="H926" s="5"/>
      <c r="I926" s="5"/>
    </row>
    <row r="927" spans="1:9" ht="12.75" customHeight="1">
      <c r="A927" s="5"/>
      <c r="B927" s="5"/>
      <c r="C927" s="5"/>
      <c r="D927" s="5"/>
      <c r="E927" s="5"/>
      <c r="F927" s="5"/>
      <c r="G927" s="5"/>
      <c r="H927" s="5"/>
      <c r="I927" s="5"/>
    </row>
    <row r="928" spans="1:9" ht="12.75" customHeight="1">
      <c r="A928" s="5"/>
      <c r="B928" s="5"/>
      <c r="C928" s="5"/>
      <c r="D928" s="5"/>
      <c r="E928" s="5"/>
      <c r="F928" s="5"/>
      <c r="G928" s="5"/>
      <c r="H928" s="5"/>
      <c r="I928" s="5"/>
    </row>
    <row r="929" spans="1:9" ht="12.75" customHeight="1">
      <c r="A929" s="5"/>
      <c r="B929" s="5"/>
      <c r="C929" s="5"/>
      <c r="D929" s="5"/>
      <c r="E929" s="5"/>
      <c r="F929" s="5"/>
      <c r="G929" s="5"/>
      <c r="H929" s="5"/>
      <c r="I929" s="5"/>
    </row>
    <row r="930" spans="1:9" ht="12.75" customHeight="1">
      <c r="A930" s="5"/>
      <c r="B930" s="5"/>
      <c r="C930" s="5"/>
      <c r="D930" s="5"/>
      <c r="E930" s="5"/>
      <c r="F930" s="5"/>
      <c r="G930" s="5"/>
      <c r="H930" s="5"/>
      <c r="I930" s="5"/>
    </row>
    <row r="931" spans="1:9" ht="12.75" customHeight="1">
      <c r="A931" s="5"/>
      <c r="B931" s="5"/>
      <c r="C931" s="5"/>
      <c r="D931" s="5"/>
      <c r="E931" s="5"/>
      <c r="F931" s="5"/>
      <c r="G931" s="5"/>
      <c r="H931" s="5"/>
      <c r="I931" s="5"/>
    </row>
    <row r="932" spans="1:9" ht="12.75" customHeight="1">
      <c r="A932" s="5"/>
      <c r="B932" s="5"/>
      <c r="C932" s="5"/>
      <c r="D932" s="5"/>
      <c r="E932" s="5"/>
      <c r="F932" s="5"/>
      <c r="G932" s="5"/>
      <c r="H932" s="5"/>
      <c r="I932" s="5"/>
    </row>
    <row r="933" spans="1:9" ht="12.75" customHeight="1">
      <c r="A933" s="5"/>
      <c r="B933" s="5"/>
      <c r="C933" s="5"/>
      <c r="D933" s="5"/>
      <c r="E933" s="5"/>
      <c r="F933" s="5"/>
      <c r="G933" s="5"/>
      <c r="H933" s="5"/>
      <c r="I933" s="5"/>
    </row>
    <row r="934" spans="1:9" ht="12.75" customHeight="1">
      <c r="A934" s="5"/>
      <c r="B934" s="5"/>
      <c r="C934" s="5"/>
      <c r="D934" s="5"/>
      <c r="E934" s="5"/>
      <c r="F934" s="5"/>
      <c r="G934" s="5"/>
      <c r="H934" s="5"/>
      <c r="I934" s="5"/>
    </row>
    <row r="935" spans="1:9" ht="12.75" customHeight="1">
      <c r="A935" s="5"/>
      <c r="B935" s="5"/>
      <c r="C935" s="5"/>
      <c r="D935" s="5"/>
      <c r="E935" s="5"/>
      <c r="F935" s="5"/>
      <c r="G935" s="5"/>
      <c r="H935" s="5"/>
      <c r="I935" s="5"/>
    </row>
    <row r="936" spans="1:9" ht="12.75" customHeight="1">
      <c r="A936" s="5"/>
      <c r="B936" s="5"/>
      <c r="C936" s="5"/>
      <c r="D936" s="5"/>
      <c r="E936" s="5"/>
      <c r="F936" s="5"/>
      <c r="G936" s="5"/>
      <c r="H936" s="5"/>
      <c r="I936" s="5"/>
    </row>
    <row r="937" spans="1:9" ht="12.75" customHeight="1">
      <c r="A937" s="5"/>
      <c r="B937" s="5"/>
      <c r="C937" s="5"/>
      <c r="D937" s="5"/>
      <c r="E937" s="5"/>
      <c r="F937" s="5"/>
      <c r="G937" s="5"/>
      <c r="H937" s="5"/>
      <c r="I937" s="5"/>
    </row>
    <row r="938" spans="1:9" ht="12.75" customHeight="1">
      <c r="A938" s="5"/>
      <c r="B938" s="5"/>
      <c r="C938" s="5"/>
      <c r="D938" s="5"/>
      <c r="E938" s="5"/>
      <c r="F938" s="5"/>
      <c r="G938" s="5"/>
      <c r="H938" s="5"/>
      <c r="I938" s="5"/>
    </row>
    <row r="939" spans="1:9" ht="12.75" customHeight="1">
      <c r="A939" s="5"/>
      <c r="B939" s="5"/>
      <c r="C939" s="5"/>
      <c r="D939" s="5"/>
      <c r="E939" s="5"/>
      <c r="F939" s="5"/>
      <c r="G939" s="5"/>
      <c r="H939" s="5"/>
      <c r="I939" s="5"/>
    </row>
    <row r="940" spans="1:9" ht="12.75" customHeight="1">
      <c r="A940" s="5"/>
      <c r="B940" s="5"/>
      <c r="C940" s="5"/>
      <c r="D940" s="5"/>
      <c r="E940" s="5"/>
      <c r="F940" s="5"/>
      <c r="G940" s="5"/>
      <c r="H940" s="5"/>
      <c r="I940" s="5"/>
    </row>
    <row r="941" spans="1:9" ht="12.75" customHeight="1">
      <c r="A941" s="5"/>
      <c r="B941" s="5"/>
      <c r="C941" s="5"/>
      <c r="D941" s="5"/>
      <c r="E941" s="5"/>
      <c r="F941" s="5"/>
      <c r="G941" s="5"/>
      <c r="H941" s="5"/>
      <c r="I941" s="5"/>
    </row>
    <row r="942" spans="1:9" ht="12.75" customHeight="1">
      <c r="A942" s="5"/>
      <c r="B942" s="5"/>
      <c r="C942" s="5"/>
      <c r="D942" s="5"/>
      <c r="E942" s="5"/>
      <c r="F942" s="5"/>
      <c r="G942" s="5"/>
      <c r="H942" s="5"/>
      <c r="I942" s="5"/>
    </row>
    <row r="943" spans="1:9" ht="12.75" customHeight="1">
      <c r="A943" s="5"/>
      <c r="B943" s="5"/>
      <c r="C943" s="5"/>
      <c r="D943" s="5"/>
      <c r="E943" s="5"/>
      <c r="F943" s="5"/>
      <c r="G943" s="5"/>
      <c r="H943" s="5"/>
      <c r="I943" s="5"/>
    </row>
    <row r="944" spans="1:9" ht="12.75" customHeight="1">
      <c r="A944" s="5"/>
      <c r="B944" s="5"/>
      <c r="C944" s="5"/>
      <c r="D944" s="5"/>
      <c r="E944" s="5"/>
      <c r="F944" s="5"/>
      <c r="G944" s="5"/>
      <c r="H944" s="5"/>
      <c r="I944" s="5"/>
    </row>
    <row r="945" spans="1:9" ht="12.75" customHeight="1">
      <c r="A945" s="5"/>
      <c r="B945" s="5"/>
      <c r="C945" s="5"/>
      <c r="D945" s="5"/>
      <c r="E945" s="5"/>
      <c r="F945" s="5"/>
      <c r="G945" s="5"/>
      <c r="H945" s="5"/>
      <c r="I945" s="5"/>
    </row>
    <row r="946" spans="1:9" ht="12.75" customHeight="1">
      <c r="A946" s="5"/>
      <c r="B946" s="5"/>
      <c r="C946" s="5"/>
      <c r="D946" s="5"/>
      <c r="E946" s="5"/>
      <c r="F946" s="5"/>
      <c r="G946" s="5"/>
      <c r="H946" s="5"/>
      <c r="I946" s="5"/>
    </row>
    <row r="947" spans="1:9" ht="12.75" customHeight="1">
      <c r="A947" s="5"/>
      <c r="B947" s="5"/>
      <c r="C947" s="5"/>
      <c r="D947" s="5"/>
      <c r="E947" s="5"/>
      <c r="F947" s="5"/>
      <c r="G947" s="5"/>
      <c r="H947" s="5"/>
      <c r="I947" s="5"/>
    </row>
    <row r="948" spans="1:9" ht="12.75" customHeight="1">
      <c r="A948" s="5"/>
      <c r="B948" s="5"/>
      <c r="C948" s="5"/>
      <c r="D948" s="5"/>
      <c r="E948" s="5"/>
      <c r="F948" s="5"/>
      <c r="G948" s="5"/>
      <c r="H948" s="5"/>
      <c r="I948" s="5"/>
    </row>
    <row r="949" spans="1:9" ht="12.75" customHeight="1">
      <c r="A949" s="5"/>
      <c r="B949" s="5"/>
      <c r="C949" s="5"/>
      <c r="D949" s="5"/>
      <c r="E949" s="5"/>
      <c r="F949" s="5"/>
      <c r="G949" s="5"/>
      <c r="H949" s="5"/>
      <c r="I949" s="5"/>
    </row>
    <row r="950" spans="1:9" ht="12.75" customHeight="1">
      <c r="A950" s="5"/>
      <c r="B950" s="5"/>
      <c r="C950" s="5"/>
      <c r="D950" s="5"/>
      <c r="E950" s="5"/>
      <c r="F950" s="5"/>
      <c r="G950" s="5"/>
      <c r="H950" s="5"/>
      <c r="I950" s="5"/>
    </row>
    <row r="951" spans="1:9" ht="12.75" customHeight="1">
      <c r="A951" s="5"/>
      <c r="B951" s="5"/>
      <c r="C951" s="5"/>
      <c r="D951" s="5"/>
      <c r="E951" s="5"/>
      <c r="F951" s="5"/>
      <c r="G951" s="5"/>
      <c r="H951" s="5"/>
      <c r="I951" s="5"/>
    </row>
    <row r="952" spans="1:9" ht="12.75" customHeight="1">
      <c r="A952" s="5"/>
      <c r="B952" s="5"/>
      <c r="C952" s="5"/>
      <c r="D952" s="5"/>
      <c r="E952" s="5"/>
      <c r="F952" s="5"/>
      <c r="G952" s="5"/>
      <c r="H952" s="5"/>
      <c r="I952" s="5"/>
    </row>
    <row r="953" spans="1:9" ht="12.75" customHeight="1">
      <c r="A953" s="5"/>
      <c r="B953" s="5"/>
      <c r="C953" s="5"/>
      <c r="D953" s="5"/>
      <c r="E953" s="5"/>
      <c r="F953" s="5"/>
      <c r="G953" s="5"/>
      <c r="H953" s="5"/>
      <c r="I953" s="5"/>
    </row>
    <row r="954" spans="1:9" ht="12.75" customHeight="1">
      <c r="A954" s="5"/>
      <c r="B954" s="5"/>
      <c r="C954" s="5"/>
      <c r="D954" s="5"/>
      <c r="E954" s="5"/>
      <c r="F954" s="5"/>
      <c r="G954" s="5"/>
      <c r="H954" s="5"/>
      <c r="I954" s="5"/>
    </row>
    <row r="955" spans="1:9" ht="12.75" customHeight="1">
      <c r="A955" s="5"/>
      <c r="B955" s="5"/>
      <c r="C955" s="5"/>
      <c r="D955" s="5"/>
      <c r="E955" s="5"/>
      <c r="F955" s="5"/>
      <c r="G955" s="5"/>
      <c r="H955" s="5"/>
      <c r="I955" s="5"/>
    </row>
    <row r="956" spans="1:9" ht="12.75" customHeight="1">
      <c r="A956" s="5"/>
      <c r="B956" s="5"/>
      <c r="C956" s="5"/>
      <c r="D956" s="5"/>
      <c r="E956" s="5"/>
      <c r="F956" s="5"/>
      <c r="G956" s="5"/>
      <c r="H956" s="5"/>
      <c r="I956" s="5"/>
    </row>
    <row r="957" spans="1:9" ht="12.75" customHeight="1">
      <c r="A957" s="5"/>
      <c r="B957" s="5"/>
      <c r="C957" s="5"/>
      <c r="D957" s="5"/>
      <c r="E957" s="5"/>
      <c r="F957" s="5"/>
      <c r="G957" s="5"/>
      <c r="H957" s="5"/>
      <c r="I957" s="5"/>
    </row>
    <row r="958" spans="1:9" ht="12.75" customHeight="1">
      <c r="A958" s="5"/>
      <c r="B958" s="5"/>
      <c r="C958" s="5"/>
      <c r="D958" s="5"/>
      <c r="E958" s="5"/>
      <c r="F958" s="5"/>
      <c r="G958" s="5"/>
      <c r="H958" s="5"/>
      <c r="I958" s="5"/>
    </row>
    <row r="959" spans="1:9" ht="12.75" customHeight="1">
      <c r="A959" s="5"/>
      <c r="B959" s="5"/>
      <c r="C959" s="5"/>
      <c r="D959" s="5"/>
      <c r="E959" s="5"/>
      <c r="F959" s="5"/>
      <c r="G959" s="5"/>
      <c r="H959" s="5"/>
      <c r="I959" s="5"/>
    </row>
    <row r="960" spans="1:9" ht="12.75" customHeight="1">
      <c r="A960" s="5"/>
      <c r="B960" s="5"/>
      <c r="C960" s="5"/>
      <c r="D960" s="5"/>
      <c r="E960" s="5"/>
      <c r="F960" s="5"/>
      <c r="G960" s="5"/>
      <c r="H960" s="5"/>
      <c r="I960" s="5"/>
    </row>
    <row r="961" spans="1:9" ht="12.75" customHeight="1">
      <c r="A961" s="5"/>
      <c r="B961" s="5"/>
      <c r="C961" s="5"/>
      <c r="D961" s="5"/>
      <c r="E961" s="5"/>
      <c r="F961" s="5"/>
      <c r="G961" s="5"/>
      <c r="H961" s="5"/>
      <c r="I961" s="5"/>
    </row>
    <row r="962" spans="1:9" ht="12.75" customHeight="1">
      <c r="A962" s="5"/>
      <c r="B962" s="5"/>
      <c r="C962" s="5"/>
      <c r="D962" s="5"/>
      <c r="E962" s="5"/>
      <c r="F962" s="5"/>
      <c r="G962" s="5"/>
      <c r="H962" s="5"/>
      <c r="I962" s="5"/>
    </row>
    <row r="963" spans="1:9" ht="12.75" customHeight="1">
      <c r="A963" s="5"/>
      <c r="B963" s="5"/>
      <c r="C963" s="5"/>
      <c r="D963" s="5"/>
      <c r="E963" s="5"/>
      <c r="F963" s="5"/>
      <c r="G963" s="5"/>
      <c r="H963" s="5"/>
      <c r="I963" s="5"/>
    </row>
    <row r="964" spans="1:9" ht="12.75" customHeight="1">
      <c r="A964" s="5"/>
      <c r="B964" s="5"/>
      <c r="C964" s="5"/>
      <c r="D964" s="5"/>
      <c r="E964" s="5"/>
      <c r="F964" s="5"/>
      <c r="G964" s="5"/>
      <c r="H964" s="5"/>
      <c r="I964" s="5"/>
    </row>
    <row r="965" spans="1:9" ht="12.75" customHeight="1">
      <c r="A965" s="5"/>
      <c r="B965" s="5"/>
      <c r="C965" s="5"/>
      <c r="D965" s="5"/>
      <c r="E965" s="5"/>
      <c r="F965" s="5"/>
      <c r="G965" s="5"/>
      <c r="H965" s="5"/>
      <c r="I965" s="5"/>
    </row>
    <row r="966" spans="1:9" ht="12.75" customHeight="1">
      <c r="A966" s="5"/>
      <c r="B966" s="5"/>
      <c r="C966" s="5"/>
      <c r="D966" s="5"/>
      <c r="E966" s="5"/>
      <c r="F966" s="5"/>
      <c r="G966" s="5"/>
      <c r="H966" s="5"/>
      <c r="I966" s="5"/>
    </row>
    <row r="967" spans="1:9" ht="12.75" customHeight="1">
      <c r="A967" s="5"/>
      <c r="B967" s="5"/>
      <c r="C967" s="5"/>
      <c r="D967" s="5"/>
      <c r="E967" s="5"/>
      <c r="F967" s="5"/>
      <c r="G967" s="5"/>
      <c r="H967" s="5"/>
      <c r="I967" s="5"/>
    </row>
    <row r="968" spans="1:9" ht="12.75" customHeight="1">
      <c r="A968" s="5"/>
      <c r="B968" s="5"/>
      <c r="C968" s="5"/>
      <c r="D968" s="5"/>
      <c r="E968" s="5"/>
      <c r="F968" s="5"/>
      <c r="G968" s="5"/>
      <c r="H968" s="5"/>
      <c r="I968" s="5"/>
    </row>
    <row r="969" spans="1:9" ht="12.75" customHeight="1">
      <c r="A969" s="5"/>
      <c r="B969" s="5"/>
      <c r="C969" s="5"/>
      <c r="D969" s="5"/>
      <c r="E969" s="5"/>
      <c r="F969" s="5"/>
      <c r="G969" s="5"/>
      <c r="H969" s="5"/>
      <c r="I969" s="5"/>
    </row>
    <row r="970" spans="1:9" ht="12.75" customHeight="1">
      <c r="A970" s="5"/>
      <c r="B970" s="5"/>
      <c r="C970" s="5"/>
      <c r="D970" s="5"/>
      <c r="E970" s="5"/>
      <c r="F970" s="5"/>
      <c r="G970" s="5"/>
      <c r="H970" s="5"/>
      <c r="I970" s="5"/>
    </row>
    <row r="971" spans="1:9" ht="12.75" customHeight="1">
      <c r="A971" s="5"/>
      <c r="B971" s="5"/>
      <c r="C971" s="5"/>
      <c r="D971" s="5"/>
      <c r="E971" s="5"/>
      <c r="F971" s="5"/>
      <c r="G971" s="5"/>
      <c r="H971" s="5"/>
      <c r="I971" s="5"/>
    </row>
    <row r="972" spans="1:9" ht="12.75" customHeight="1">
      <c r="A972" s="5"/>
      <c r="B972" s="5"/>
      <c r="C972" s="5"/>
      <c r="D972" s="5"/>
      <c r="E972" s="5"/>
      <c r="F972" s="5"/>
      <c r="G972" s="5"/>
      <c r="H972" s="5"/>
      <c r="I972" s="5"/>
    </row>
    <row r="973" spans="1:9" ht="12.75" customHeight="1">
      <c r="A973" s="5"/>
      <c r="B973" s="5"/>
      <c r="C973" s="5"/>
      <c r="D973" s="5"/>
      <c r="E973" s="5"/>
      <c r="F973" s="5"/>
      <c r="G973" s="5"/>
      <c r="H973" s="5"/>
      <c r="I973" s="5"/>
    </row>
    <row r="974" spans="1:9" ht="12.75" customHeight="1">
      <c r="A974" s="5"/>
      <c r="B974" s="5"/>
      <c r="C974" s="5"/>
      <c r="D974" s="5"/>
      <c r="E974" s="5"/>
      <c r="F974" s="5"/>
      <c r="G974" s="5"/>
      <c r="H974" s="5"/>
      <c r="I974" s="5"/>
    </row>
    <row r="975" spans="1:9" ht="12.75" customHeight="1">
      <c r="A975" s="5"/>
      <c r="B975" s="5"/>
      <c r="C975" s="5"/>
      <c r="D975" s="5"/>
      <c r="E975" s="5"/>
      <c r="F975" s="5"/>
      <c r="G975" s="5"/>
      <c r="H975" s="5"/>
      <c r="I975" s="5"/>
    </row>
    <row r="976" spans="1:9" ht="12.75" customHeight="1">
      <c r="A976" s="5"/>
      <c r="B976" s="5"/>
      <c r="C976" s="5"/>
      <c r="D976" s="5"/>
      <c r="E976" s="5"/>
      <c r="F976" s="5"/>
      <c r="G976" s="5"/>
      <c r="H976" s="5"/>
      <c r="I976" s="5"/>
    </row>
    <row r="977" spans="1:9" ht="12.75" customHeight="1">
      <c r="A977" s="5"/>
      <c r="B977" s="5"/>
      <c r="C977" s="5"/>
      <c r="D977" s="5"/>
      <c r="E977" s="5"/>
      <c r="F977" s="5"/>
      <c r="G977" s="5"/>
      <c r="H977" s="5"/>
      <c r="I977" s="5"/>
    </row>
    <row r="978" spans="1:9" ht="12.75" customHeight="1">
      <c r="A978" s="5"/>
      <c r="B978" s="5"/>
      <c r="C978" s="5"/>
      <c r="D978" s="5"/>
      <c r="E978" s="5"/>
      <c r="F978" s="5"/>
      <c r="G978" s="5"/>
      <c r="H978" s="5"/>
      <c r="I978" s="5"/>
    </row>
    <row r="979" spans="1:9" ht="12.75" customHeight="1">
      <c r="A979" s="5"/>
      <c r="B979" s="5"/>
      <c r="C979" s="5"/>
      <c r="D979" s="5"/>
      <c r="E979" s="5"/>
      <c r="F979" s="5"/>
      <c r="G979" s="5"/>
      <c r="H979" s="5"/>
      <c r="I979" s="5"/>
    </row>
    <row r="980" spans="1:9" ht="12.75" customHeight="1">
      <c r="A980" s="5"/>
      <c r="B980" s="5"/>
      <c r="C980" s="5"/>
      <c r="D980" s="5"/>
      <c r="E980" s="5"/>
      <c r="F980" s="5"/>
      <c r="G980" s="5"/>
      <c r="H980" s="5"/>
      <c r="I980" s="5"/>
    </row>
    <row r="981" spans="1:9" ht="12.75" customHeight="1">
      <c r="A981" s="5"/>
      <c r="B981" s="5"/>
      <c r="C981" s="5"/>
      <c r="D981" s="5"/>
      <c r="E981" s="5"/>
      <c r="F981" s="5"/>
      <c r="G981" s="5"/>
      <c r="H981" s="5"/>
      <c r="I981" s="5"/>
    </row>
    <row r="982" spans="1:9" ht="12.75" customHeight="1">
      <c r="A982" s="5"/>
      <c r="B982" s="5"/>
      <c r="C982" s="5"/>
      <c r="D982" s="5"/>
      <c r="E982" s="5"/>
      <c r="F982" s="5"/>
      <c r="G982" s="5"/>
      <c r="H982" s="5"/>
      <c r="I982" s="5"/>
    </row>
    <row r="983" spans="1:9" ht="12.75" customHeight="1">
      <c r="A983" s="5"/>
      <c r="B983" s="5"/>
      <c r="C983" s="5"/>
      <c r="D983" s="5"/>
      <c r="E983" s="5"/>
      <c r="F983" s="5"/>
      <c r="G983" s="5"/>
      <c r="H983" s="5"/>
      <c r="I983" s="5"/>
    </row>
  </sheetData>
  <mergeCells count="79">
    <mergeCell ref="E49:F49"/>
    <mergeCell ref="E8:F8"/>
    <mergeCell ref="E7:F7"/>
    <mergeCell ref="C43:C47"/>
    <mergeCell ref="B43:B48"/>
    <mergeCell ref="B2:B7"/>
    <mergeCell ref="C2:C7"/>
    <mergeCell ref="D19:E19"/>
    <mergeCell ref="C12:C16"/>
    <mergeCell ref="B12:B17"/>
    <mergeCell ref="A52:A60"/>
    <mergeCell ref="D53:I53"/>
    <mergeCell ref="D56:F56"/>
    <mergeCell ref="G56:I56"/>
    <mergeCell ref="E57:F57"/>
    <mergeCell ref="G57:H57"/>
    <mergeCell ref="E58:F58"/>
    <mergeCell ref="G58:H58"/>
    <mergeCell ref="E59:F59"/>
    <mergeCell ref="G59:H59"/>
    <mergeCell ref="D60:E60"/>
    <mergeCell ref="C53:C57"/>
    <mergeCell ref="B53:B58"/>
    <mergeCell ref="A42:A50"/>
    <mergeCell ref="A11:A19"/>
    <mergeCell ref="G38:H38"/>
    <mergeCell ref="B32:B38"/>
    <mergeCell ref="D25:F25"/>
    <mergeCell ref="D32:I32"/>
    <mergeCell ref="D35:F35"/>
    <mergeCell ref="G35:I35"/>
    <mergeCell ref="E36:F36"/>
    <mergeCell ref="G36:H36"/>
    <mergeCell ref="D39:E39"/>
    <mergeCell ref="G49:H49"/>
    <mergeCell ref="D50:E50"/>
    <mergeCell ref="E48:F48"/>
    <mergeCell ref="G48:H48"/>
    <mergeCell ref="E38:F38"/>
    <mergeCell ref="A1:A9"/>
    <mergeCell ref="E18:F18"/>
    <mergeCell ref="D12:I12"/>
    <mergeCell ref="G15:I15"/>
    <mergeCell ref="G16:H16"/>
    <mergeCell ref="G17:H17"/>
    <mergeCell ref="D15:F15"/>
    <mergeCell ref="E16:F16"/>
    <mergeCell ref="E17:F17"/>
    <mergeCell ref="D2:I2"/>
    <mergeCell ref="D5:F5"/>
    <mergeCell ref="G8:H8"/>
    <mergeCell ref="D9:E9"/>
    <mergeCell ref="G5:I5"/>
    <mergeCell ref="G6:H6"/>
    <mergeCell ref="E6:F6"/>
    <mergeCell ref="G40:H40"/>
    <mergeCell ref="D43:I43"/>
    <mergeCell ref="D46:F46"/>
    <mergeCell ref="G46:I46"/>
    <mergeCell ref="E47:F47"/>
    <mergeCell ref="G47:H47"/>
    <mergeCell ref="G7:H7"/>
    <mergeCell ref="G37:H37"/>
    <mergeCell ref="G18:H18"/>
    <mergeCell ref="D22:I22"/>
    <mergeCell ref="G25:I25"/>
    <mergeCell ref="E26:F26"/>
    <mergeCell ref="G26:H26"/>
    <mergeCell ref="E27:F27"/>
    <mergeCell ref="G27:H27"/>
    <mergeCell ref="G28:H28"/>
    <mergeCell ref="D29:E29"/>
    <mergeCell ref="E37:F37"/>
    <mergeCell ref="E28:F28"/>
    <mergeCell ref="A31:A40"/>
    <mergeCell ref="C32:C38"/>
    <mergeCell ref="A21:A29"/>
    <mergeCell ref="C22:C26"/>
    <mergeCell ref="B22:B27"/>
  </mergeCells>
  <hyperlinks>
    <hyperlink ref="B40" r:id="rId1" xr:uid="{00000000-0004-0000-1600-000002000000}"/>
    <hyperlink ref="B9" r:id="rId2" xr:uid="{5693BB49-7D3A-4099-80B5-47FEADC11254}"/>
    <hyperlink ref="B19" r:id="rId3" xr:uid="{B9B17048-1D82-420E-A103-C25F34B96CFA}"/>
    <hyperlink ref="B29" r:id="rId4" xr:uid="{D1059A91-8485-49C6-8D24-617E71EB09AF}"/>
    <hyperlink ref="B50" r:id="rId5" xr:uid="{6D678A46-DFFD-4107-882C-BF971B511208}"/>
    <hyperlink ref="B60" r:id="rId6" xr:uid="{59AE3CAC-16B5-44F7-8637-0A2092134360}"/>
  </hyperlinks>
  <pageMargins left="0.39370078740157483" right="7.874015748031496E-2" top="0.74803149606299213" bottom="0.74803149606299213" header="0" footer="0"/>
  <pageSetup paperSize="9" scale="80" orientation="portrait" r:id="rId7"/>
  <headerFooter>
    <oddHeader>&amp;C&amp;11Studio Plus</oddHeader>
    <oddFooter>&amp;C&amp;11&amp;A</oddFooter>
  </headerFooter>
  <drawing r:id="rId8"/>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List25">
    <pageSetUpPr fitToPage="1"/>
  </sheetPr>
  <dimension ref="A1:I66"/>
  <sheetViews>
    <sheetView zoomScale="90" zoomScaleNormal="90" zoomScaleSheetLayoutView="90" workbookViewId="0">
      <selection activeCell="C7" sqref="C7:C11"/>
    </sheetView>
  </sheetViews>
  <sheetFormatPr baseColWidth="10" defaultColWidth="14.3984375" defaultRowHeight="15" customHeight="1"/>
  <cols>
    <col min="1" max="1" width="2.3984375" customWidth="1"/>
    <col min="2" max="2" width="19.19921875" customWidth="1"/>
    <col min="3" max="3" width="50.796875" customWidth="1"/>
    <col min="4" max="9" width="9.796875" customWidth="1"/>
    <col min="10" max="10" width="14.796875" bestFit="1" customWidth="1"/>
    <col min="11" max="26" width="8.796875" customWidth="1"/>
  </cols>
  <sheetData>
    <row r="1" spans="1:9" ht="18" customHeight="1">
      <c r="A1" s="1283" t="s">
        <v>1439</v>
      </c>
      <c r="B1" s="846">
        <v>2200</v>
      </c>
      <c r="C1" s="850" t="s">
        <v>293</v>
      </c>
      <c r="D1" s="287"/>
      <c r="E1" s="287"/>
      <c r="F1" s="287"/>
      <c r="G1" s="287"/>
      <c r="H1" s="287"/>
      <c r="I1" s="295" t="s">
        <v>218</v>
      </c>
    </row>
    <row r="2" spans="1:9" ht="14.25" customHeight="1">
      <c r="A2" s="1284"/>
      <c r="B2" s="1242"/>
      <c r="C2" s="393" t="s">
        <v>2078</v>
      </c>
      <c r="D2" s="1472"/>
      <c r="E2" s="1472"/>
      <c r="F2" s="1472"/>
      <c r="G2" s="1472"/>
      <c r="H2" s="1472"/>
      <c r="I2" s="452"/>
    </row>
    <row r="3" spans="1:9" ht="18" customHeight="1">
      <c r="A3" s="1284"/>
      <c r="B3" s="1242"/>
      <c r="C3" s="394" t="s">
        <v>251</v>
      </c>
      <c r="D3" s="37"/>
      <c r="E3" s="37"/>
      <c r="F3" s="37"/>
      <c r="G3" s="37"/>
      <c r="H3" s="37"/>
      <c r="I3" s="112">
        <f>'obsah 2'!D193</f>
        <v>1559</v>
      </c>
    </row>
    <row r="4" spans="1:9" ht="18" customHeight="1">
      <c r="A4" s="1284"/>
      <c r="B4" s="1242"/>
      <c r="C4" s="394" t="s">
        <v>106</v>
      </c>
      <c r="D4" s="37"/>
      <c r="E4" s="37"/>
      <c r="F4" s="37"/>
      <c r="G4" s="37"/>
      <c r="H4" s="37"/>
      <c r="I4" s="112">
        <f>'obsah 2'!D194</f>
        <v>1964</v>
      </c>
    </row>
    <row r="5" spans="1:9" ht="14.25" customHeight="1">
      <c r="A5" s="1284"/>
      <c r="B5" s="1242"/>
      <c r="C5" s="1454" t="s">
        <v>1388</v>
      </c>
      <c r="D5" s="113"/>
      <c r="E5" s="113"/>
      <c r="F5" s="113"/>
      <c r="G5" s="113"/>
      <c r="H5" s="113"/>
      <c r="I5" s="235"/>
    </row>
    <row r="6" spans="1:9" ht="14.25" customHeight="1">
      <c r="A6" s="1284"/>
      <c r="B6" s="1242"/>
      <c r="C6" s="1454"/>
      <c r="D6" s="1251" t="s">
        <v>1289</v>
      </c>
      <c r="E6" s="1256"/>
      <c r="F6" s="1256"/>
      <c r="G6" s="1251" t="s">
        <v>67</v>
      </c>
      <c r="H6" s="1256"/>
      <c r="I6" s="1257"/>
    </row>
    <row r="7" spans="1:9" ht="14.25" customHeight="1">
      <c r="A7" s="1284"/>
      <c r="B7" s="1242"/>
      <c r="C7" s="1231" t="s">
        <v>1656</v>
      </c>
      <c r="D7" s="42" t="s">
        <v>68</v>
      </c>
      <c r="E7" s="1248" t="s">
        <v>294</v>
      </c>
      <c r="F7" s="1259"/>
      <c r="G7" s="1253" t="s">
        <v>69</v>
      </c>
      <c r="H7" s="1259"/>
      <c r="I7" s="114">
        <v>79</v>
      </c>
    </row>
    <row r="8" spans="1:9" ht="14.25" customHeight="1">
      <c r="A8" s="1284"/>
      <c r="B8" s="1242"/>
      <c r="C8" s="1231"/>
      <c r="D8" s="99" t="s">
        <v>70</v>
      </c>
      <c r="E8" s="78" t="s">
        <v>1298</v>
      </c>
      <c r="F8" s="262"/>
      <c r="G8" s="1246" t="s">
        <v>71</v>
      </c>
      <c r="H8" s="1350"/>
      <c r="I8" s="137">
        <v>58.5</v>
      </c>
    </row>
    <row r="9" spans="1:9" ht="14.25" customHeight="1">
      <c r="A9" s="1284"/>
      <c r="B9" s="1242"/>
      <c r="C9" s="1231"/>
      <c r="D9" s="276"/>
      <c r="E9" s="1275"/>
      <c r="F9" s="1276"/>
      <c r="G9" s="1221" t="s">
        <v>107</v>
      </c>
      <c r="H9" s="1219"/>
      <c r="I9" s="127">
        <v>55</v>
      </c>
    </row>
    <row r="10" spans="1:9" ht="14.25" customHeight="1">
      <c r="A10" s="1284"/>
      <c r="B10" s="1242"/>
      <c r="C10" s="1231"/>
      <c r="D10" s="131"/>
      <c r="E10" s="131"/>
      <c r="F10" s="275"/>
      <c r="G10" s="276" t="s">
        <v>74</v>
      </c>
      <c r="H10" s="307"/>
      <c r="I10" s="127">
        <v>45</v>
      </c>
    </row>
    <row r="11" spans="1:9" ht="14.25" customHeight="1">
      <c r="A11" s="1284"/>
      <c r="B11" s="829"/>
      <c r="C11" s="1231"/>
      <c r="D11" s="131"/>
      <c r="E11" s="131"/>
      <c r="F11" s="275"/>
      <c r="G11" s="1214"/>
      <c r="H11" s="1214"/>
      <c r="I11" s="289"/>
    </row>
    <row r="12" spans="1:9" ht="14.25" customHeight="1" thickBot="1">
      <c r="A12" s="1285"/>
      <c r="B12" s="239" t="s">
        <v>1061</v>
      </c>
      <c r="C12" s="204"/>
      <c r="D12" s="221"/>
      <c r="E12" s="221"/>
      <c r="F12" s="132"/>
      <c r="G12" s="221"/>
      <c r="H12" s="449"/>
      <c r="I12" s="499"/>
    </row>
    <row r="13" spans="1:9" ht="10.25" customHeight="1" thickBot="1">
      <c r="A13" s="151"/>
      <c r="B13" s="285"/>
      <c r="C13" s="151"/>
      <c r="D13" s="131"/>
      <c r="E13" s="131"/>
      <c r="F13" s="130"/>
      <c r="G13" s="283"/>
      <c r="H13" s="275"/>
      <c r="I13" s="150"/>
    </row>
    <row r="14" spans="1:9" ht="18" customHeight="1">
      <c r="A14" s="1283" t="s">
        <v>1439</v>
      </c>
      <c r="B14" s="846">
        <v>2200</v>
      </c>
      <c r="C14" s="850" t="s">
        <v>1318</v>
      </c>
      <c r="D14" s="287">
        <v>0</v>
      </c>
      <c r="E14" s="287" t="s">
        <v>1111</v>
      </c>
      <c r="F14" s="287" t="s">
        <v>1112</v>
      </c>
      <c r="G14" s="287" t="s">
        <v>481</v>
      </c>
      <c r="H14" s="299" t="s">
        <v>113</v>
      </c>
      <c r="I14" s="295"/>
    </row>
    <row r="15" spans="1:9" ht="14.25" customHeight="1">
      <c r="A15" s="1284"/>
      <c r="B15" s="1471"/>
      <c r="C15" s="393" t="s">
        <v>2078</v>
      </c>
      <c r="D15" s="1473"/>
      <c r="E15" s="1473"/>
      <c r="F15" s="1473"/>
      <c r="G15" s="1473"/>
      <c r="H15" s="1473"/>
      <c r="I15" s="452"/>
    </row>
    <row r="16" spans="1:9" ht="18" customHeight="1">
      <c r="A16" s="1284"/>
      <c r="B16" s="1471"/>
      <c r="C16" s="394" t="s">
        <v>251</v>
      </c>
      <c r="D16" s="1082" t="s">
        <v>221</v>
      </c>
      <c r="E16" s="37">
        <f>'obsah 2'!D195</f>
        <v>1747</v>
      </c>
      <c r="F16" s="37">
        <f>'obsah 2'!E195</f>
        <v>1884</v>
      </c>
      <c r="G16" s="37">
        <f>'obsah 2'!F195</f>
        <v>1981</v>
      </c>
      <c r="H16" s="1082" t="s">
        <v>221</v>
      </c>
      <c r="I16" s="112"/>
    </row>
    <row r="17" spans="1:9" ht="18" customHeight="1">
      <c r="A17" s="1284"/>
      <c r="B17" s="1471"/>
      <c r="C17" s="394" t="s">
        <v>106</v>
      </c>
      <c r="D17" s="1082" t="s">
        <v>221</v>
      </c>
      <c r="E17" s="37">
        <f>'obsah 2'!D196</f>
        <v>2152</v>
      </c>
      <c r="F17" s="37">
        <f>'obsah 2'!E196</f>
        <v>2289</v>
      </c>
      <c r="G17" s="37">
        <f>'obsah 2'!F196</f>
        <v>2386</v>
      </c>
      <c r="H17" s="1082" t="s">
        <v>221</v>
      </c>
      <c r="I17" s="112"/>
    </row>
    <row r="18" spans="1:9" ht="14.25" customHeight="1">
      <c r="A18" s="1284"/>
      <c r="B18" s="1471"/>
      <c r="C18" s="1454" t="s">
        <v>1388</v>
      </c>
      <c r="D18" s="113"/>
      <c r="E18" s="113"/>
      <c r="F18" s="113"/>
      <c r="G18" s="113"/>
      <c r="H18" s="113"/>
      <c r="I18" s="235"/>
    </row>
    <row r="19" spans="1:9" ht="14.25" customHeight="1">
      <c r="A19" s="1284"/>
      <c r="B19" s="1471"/>
      <c r="C19" s="1455"/>
      <c r="D19" s="1251" t="s">
        <v>1289</v>
      </c>
      <c r="E19" s="1256"/>
      <c r="F19" s="1256"/>
      <c r="G19" s="1251" t="s">
        <v>67</v>
      </c>
      <c r="H19" s="1256"/>
      <c r="I19" s="1257"/>
    </row>
    <row r="20" spans="1:9" ht="14.25" customHeight="1">
      <c r="A20" s="1284"/>
      <c r="B20" s="1471"/>
      <c r="C20" s="1231" t="s">
        <v>1657</v>
      </c>
      <c r="D20" s="42" t="s">
        <v>68</v>
      </c>
      <c r="E20" s="1248" t="s">
        <v>255</v>
      </c>
      <c r="F20" s="1259"/>
      <c r="G20" s="1305" t="s">
        <v>69</v>
      </c>
      <c r="H20" s="1259"/>
      <c r="I20" s="324">
        <v>79</v>
      </c>
    </row>
    <row r="21" spans="1:9" ht="14.25" customHeight="1">
      <c r="A21" s="1284"/>
      <c r="B21" s="1471"/>
      <c r="C21" s="1231"/>
      <c r="D21" s="42" t="s">
        <v>70</v>
      </c>
      <c r="E21" s="1248" t="s">
        <v>1298</v>
      </c>
      <c r="F21" s="1259"/>
      <c r="G21" s="1384" t="s">
        <v>71</v>
      </c>
      <c r="H21" s="1350"/>
      <c r="I21" s="137">
        <v>58.5</v>
      </c>
    </row>
    <row r="22" spans="1:9" ht="14.25" customHeight="1">
      <c r="A22" s="1284"/>
      <c r="B22" s="1471"/>
      <c r="C22" s="1231"/>
      <c r="D22" s="42"/>
      <c r="E22" s="1248"/>
      <c r="F22" s="1236"/>
      <c r="G22" s="1320" t="s">
        <v>107</v>
      </c>
      <c r="H22" s="1219"/>
      <c r="I22" s="353">
        <v>55</v>
      </c>
    </row>
    <row r="23" spans="1:9" ht="14.25" customHeight="1">
      <c r="A23" s="1284"/>
      <c r="B23" s="1471"/>
      <c r="C23" s="1231"/>
      <c r="D23" s="1385"/>
      <c r="E23" s="1215"/>
      <c r="F23" s="150"/>
      <c r="G23" s="431" t="s">
        <v>74</v>
      </c>
      <c r="H23" s="369"/>
      <c r="I23" s="127">
        <v>47</v>
      </c>
    </row>
    <row r="24" spans="1:9" ht="14.25" customHeight="1">
      <c r="A24" s="1284"/>
      <c r="B24" s="829"/>
      <c r="C24" s="1231"/>
      <c r="D24" s="281"/>
      <c r="E24" s="275"/>
      <c r="F24" s="150"/>
      <c r="G24" s="325"/>
      <c r="H24" s="668"/>
      <c r="I24" s="652"/>
    </row>
    <row r="25" spans="1:9" ht="14.25" customHeight="1" thickBot="1">
      <c r="A25" s="1285"/>
      <c r="B25" s="239" t="s">
        <v>1061</v>
      </c>
      <c r="C25" s="204"/>
      <c r="D25" s="220"/>
      <c r="E25" s="221"/>
      <c r="F25" s="132"/>
      <c r="G25" s="669"/>
      <c r="H25" s="670"/>
      <c r="I25" s="671"/>
    </row>
    <row r="26" spans="1:9" ht="10.25" customHeight="1" thickBot="1">
      <c r="A26" s="151"/>
      <c r="B26" s="285"/>
      <c r="C26" s="151"/>
      <c r="D26" s="131"/>
      <c r="E26" s="131"/>
      <c r="F26" s="130"/>
      <c r="G26" s="283"/>
      <c r="H26" s="275"/>
      <c r="I26" s="150"/>
    </row>
    <row r="27" spans="1:9" ht="18" customHeight="1">
      <c r="A27" s="1283" t="s">
        <v>1439</v>
      </c>
      <c r="B27" s="846">
        <v>2200</v>
      </c>
      <c r="C27" s="850" t="s">
        <v>295</v>
      </c>
      <c r="D27" s="287">
        <v>0</v>
      </c>
      <c r="E27" s="287" t="s">
        <v>1111</v>
      </c>
      <c r="F27" s="287" t="s">
        <v>1112</v>
      </c>
      <c r="G27" s="287" t="s">
        <v>481</v>
      </c>
      <c r="H27" s="299" t="s">
        <v>113</v>
      </c>
      <c r="I27" s="295"/>
    </row>
    <row r="28" spans="1:9" ht="14.25" customHeight="1">
      <c r="A28" s="1284"/>
      <c r="B28" s="1242"/>
      <c r="C28" s="393" t="s">
        <v>2078</v>
      </c>
      <c r="D28" s="113"/>
      <c r="E28" s="130"/>
      <c r="F28" s="130"/>
      <c r="G28" s="156"/>
      <c r="H28" s="156"/>
      <c r="I28" s="173">
        <v>2467</v>
      </c>
    </row>
    <row r="29" spans="1:9" ht="18" customHeight="1">
      <c r="A29" s="1284"/>
      <c r="B29" s="1242"/>
      <c r="C29" s="394" t="s">
        <v>251</v>
      </c>
      <c r="D29" s="1082" t="s">
        <v>221</v>
      </c>
      <c r="E29" s="37">
        <f>'obsah 2'!D197</f>
        <v>1807</v>
      </c>
      <c r="F29" s="37">
        <f>'obsah 2'!E197</f>
        <v>1943</v>
      </c>
      <c r="G29" s="37">
        <f>'obsah 2'!F197</f>
        <v>2041</v>
      </c>
      <c r="H29" s="1082" t="s">
        <v>221</v>
      </c>
      <c r="I29" s="112"/>
    </row>
    <row r="30" spans="1:9" ht="18" customHeight="1">
      <c r="A30" s="1284"/>
      <c r="B30" s="1242"/>
      <c r="C30" s="394" t="s">
        <v>106</v>
      </c>
      <c r="D30" s="1082" t="s">
        <v>221</v>
      </c>
      <c r="E30" s="37">
        <f>'obsah 2'!D198</f>
        <v>2212</v>
      </c>
      <c r="F30" s="37">
        <f>'obsah 2'!E198</f>
        <v>2348</v>
      </c>
      <c r="G30" s="37">
        <f>'obsah 2'!F198</f>
        <v>2446</v>
      </c>
      <c r="H30" s="1082" t="s">
        <v>221</v>
      </c>
      <c r="I30" s="112"/>
    </row>
    <row r="31" spans="1:9" ht="14.25" customHeight="1">
      <c r="A31" s="1284"/>
      <c r="B31" s="1242"/>
      <c r="C31" s="1463" t="s">
        <v>296</v>
      </c>
      <c r="D31" s="113"/>
      <c r="E31" s="130"/>
      <c r="F31" s="130"/>
      <c r="G31" s="156"/>
      <c r="H31" s="156">
        <v>2111</v>
      </c>
      <c r="I31" s="173">
        <v>2671</v>
      </c>
    </row>
    <row r="32" spans="1:9" ht="14.25" customHeight="1">
      <c r="A32" s="1284"/>
      <c r="B32" s="1242"/>
      <c r="C32" s="1464"/>
      <c r="D32" s="1251" t="s">
        <v>1289</v>
      </c>
      <c r="E32" s="1256"/>
      <c r="F32" s="1256"/>
      <c r="G32" s="1251" t="s">
        <v>67</v>
      </c>
      <c r="H32" s="1256"/>
      <c r="I32" s="1257"/>
    </row>
    <row r="33" spans="1:9" ht="14.25" customHeight="1">
      <c r="A33" s="1284"/>
      <c r="B33" s="1242"/>
      <c r="C33" s="1462" t="s">
        <v>1658</v>
      </c>
      <c r="D33" s="42" t="s">
        <v>68</v>
      </c>
      <c r="E33" s="1248" t="s">
        <v>297</v>
      </c>
      <c r="F33" s="1259"/>
      <c r="G33" s="1253" t="s">
        <v>69</v>
      </c>
      <c r="H33" s="1259"/>
      <c r="I33" s="114">
        <v>79</v>
      </c>
    </row>
    <row r="34" spans="1:9" ht="14.25" customHeight="1">
      <c r="A34" s="1284"/>
      <c r="B34" s="1242"/>
      <c r="C34" s="1462"/>
      <c r="D34" s="99" t="s">
        <v>70</v>
      </c>
      <c r="E34" s="1244" t="s">
        <v>1298</v>
      </c>
      <c r="F34" s="1350"/>
      <c r="G34" s="1246" t="s">
        <v>71</v>
      </c>
      <c r="H34" s="1350"/>
      <c r="I34" s="137">
        <v>58.5</v>
      </c>
    </row>
    <row r="35" spans="1:9" ht="14.25" customHeight="1">
      <c r="A35" s="1284"/>
      <c r="B35" s="1242"/>
      <c r="C35" s="1231"/>
      <c r="D35" s="1398" t="s">
        <v>298</v>
      </c>
      <c r="E35" s="1219"/>
      <c r="F35" s="1220">
        <f>'obsah 1'!J161</f>
        <v>270</v>
      </c>
      <c r="G35" s="1221" t="s">
        <v>107</v>
      </c>
      <c r="H35" s="1219"/>
      <c r="I35" s="127">
        <v>55</v>
      </c>
    </row>
    <row r="36" spans="1:9" ht="14.25" customHeight="1">
      <c r="A36" s="1284"/>
      <c r="B36" s="1242"/>
      <c r="C36" s="1231"/>
      <c r="D36" s="1219"/>
      <c r="E36" s="1219"/>
      <c r="F36" s="1219"/>
      <c r="G36" s="276" t="s">
        <v>74</v>
      </c>
      <c r="H36" s="307"/>
      <c r="I36" s="127">
        <v>47</v>
      </c>
    </row>
    <row r="37" spans="1:9" ht="14.25" customHeight="1">
      <c r="A37" s="1284"/>
      <c r="B37" s="829"/>
      <c r="C37" s="1231"/>
      <c r="D37" s="275"/>
      <c r="E37" s="275"/>
      <c r="F37" s="275"/>
      <c r="G37" s="1214"/>
      <c r="H37" s="1215"/>
      <c r="I37" s="289"/>
    </row>
    <row r="38" spans="1:9" ht="14.25" customHeight="1" thickBot="1">
      <c r="A38" s="1285"/>
      <c r="B38" s="239" t="s">
        <v>1061</v>
      </c>
      <c r="C38" s="204"/>
      <c r="D38" s="1470"/>
      <c r="E38" s="1227"/>
      <c r="F38" s="485"/>
      <c r="G38" s="1367"/>
      <c r="H38" s="1227"/>
      <c r="I38" s="499"/>
    </row>
    <row r="39" spans="1:9" ht="10.25" customHeight="1" thickBot="1">
      <c r="A39" s="151"/>
      <c r="B39" s="285"/>
      <c r="C39" s="151"/>
      <c r="D39" s="131"/>
      <c r="E39" s="131"/>
      <c r="F39" s="130"/>
      <c r="G39" s="283"/>
      <c r="H39" s="275"/>
      <c r="I39" s="150"/>
    </row>
    <row r="40" spans="1:9" ht="18" customHeight="1">
      <c r="A40" s="1451" t="s">
        <v>1439</v>
      </c>
      <c r="B40" s="846" t="s">
        <v>299</v>
      </c>
      <c r="C40" s="861" t="s">
        <v>300</v>
      </c>
      <c r="D40" s="1468"/>
      <c r="E40" s="1469"/>
      <c r="F40" s="1365"/>
      <c r="G40" s="1443"/>
      <c r="H40" s="1364" t="s">
        <v>301</v>
      </c>
      <c r="I40" s="1447"/>
    </row>
    <row r="41" spans="1:9" ht="14.25" customHeight="1">
      <c r="A41" s="1452"/>
      <c r="B41" s="1439"/>
      <c r="C41" s="1437" t="s">
        <v>1659</v>
      </c>
      <c r="D41" s="116"/>
      <c r="E41" s="116"/>
      <c r="F41" s="1323"/>
      <c r="G41" s="1280"/>
      <c r="H41" s="1448" t="s">
        <v>302</v>
      </c>
      <c r="I41" s="1237"/>
    </row>
    <row r="42" spans="1:9" ht="18" customHeight="1">
      <c r="A42" s="1452"/>
      <c r="B42" s="1440"/>
      <c r="C42" s="1438"/>
      <c r="D42" s="1436"/>
      <c r="E42" s="1236"/>
      <c r="F42" s="1445"/>
      <c r="G42" s="1446"/>
      <c r="H42" s="1449">
        <f>'obsah 2'!D199</f>
        <v>721</v>
      </c>
      <c r="I42" s="1237"/>
    </row>
    <row r="43" spans="1:9" ht="14.25" customHeight="1" thickBot="1">
      <c r="A43" s="1453"/>
      <c r="B43" s="1441"/>
      <c r="C43" s="359"/>
      <c r="D43" s="1442"/>
      <c r="E43" s="1442"/>
      <c r="F43" s="221"/>
      <c r="G43" s="1367"/>
      <c r="H43" s="1411"/>
      <c r="I43" s="453"/>
    </row>
    <row r="44" spans="1:9" ht="10.25" customHeight="1" thickBot="1">
      <c r="A44" s="151"/>
      <c r="B44" s="285"/>
      <c r="C44" s="151"/>
      <c r="D44" s="131"/>
      <c r="E44" s="131"/>
      <c r="F44" s="130"/>
      <c r="G44" s="283"/>
      <c r="H44" s="275"/>
      <c r="I44" s="150"/>
    </row>
    <row r="45" spans="1:9" ht="18" customHeight="1">
      <c r="A45" s="1456" t="s">
        <v>1</v>
      </c>
      <c r="B45" s="847" t="s">
        <v>303</v>
      </c>
      <c r="C45" s="850" t="s">
        <v>300</v>
      </c>
      <c r="D45" s="1364"/>
      <c r="E45" s="1443"/>
      <c r="F45" s="1364"/>
      <c r="G45" s="1443"/>
      <c r="H45" s="1364" t="s">
        <v>304</v>
      </c>
      <c r="I45" s="1447"/>
    </row>
    <row r="46" spans="1:9" ht="14.25" customHeight="1">
      <c r="A46" s="1457"/>
      <c r="B46" s="1459"/>
      <c r="C46" s="1437" t="s">
        <v>1660</v>
      </c>
      <c r="D46" s="1235"/>
      <c r="E46" s="1236"/>
      <c r="F46" s="116"/>
      <c r="G46" s="116"/>
      <c r="H46" s="1448" t="s">
        <v>302</v>
      </c>
      <c r="I46" s="1237"/>
    </row>
    <row r="47" spans="1:9" ht="18" customHeight="1">
      <c r="A47" s="1457"/>
      <c r="B47" s="1460"/>
      <c r="C47" s="1438"/>
      <c r="D47" s="1436"/>
      <c r="E47" s="1236"/>
      <c r="F47" s="1398"/>
      <c r="G47" s="1219"/>
      <c r="H47" s="1449">
        <f>'obsah 2'!D200</f>
        <v>1175</v>
      </c>
      <c r="I47" s="1237"/>
    </row>
    <row r="48" spans="1:9" ht="14.25" customHeight="1" thickBot="1">
      <c r="A48" s="1458"/>
      <c r="B48" s="1461"/>
      <c r="C48" s="359"/>
      <c r="D48" s="1442"/>
      <c r="E48" s="1442"/>
      <c r="F48" s="221"/>
      <c r="G48" s="132">
        <v>1035</v>
      </c>
      <c r="H48" s="466"/>
      <c r="I48" s="453"/>
    </row>
    <row r="49" spans="1:9" ht="10.25" customHeight="1" thickBot="1">
      <c r="A49" s="151"/>
      <c r="B49" s="285"/>
      <c r="C49" s="151"/>
      <c r="D49" s="131"/>
      <c r="E49" s="131"/>
      <c r="F49" s="130"/>
      <c r="G49" s="283"/>
      <c r="H49" s="275"/>
      <c r="I49" s="150"/>
    </row>
    <row r="50" spans="1:9" ht="18" customHeight="1">
      <c r="A50" s="1451" t="s">
        <v>1439</v>
      </c>
      <c r="B50" s="846" t="s">
        <v>305</v>
      </c>
      <c r="C50" s="850" t="s">
        <v>300</v>
      </c>
      <c r="D50" s="1364"/>
      <c r="E50" s="1443"/>
      <c r="F50" s="1364"/>
      <c r="G50" s="1443"/>
      <c r="H50" s="1364" t="s">
        <v>306</v>
      </c>
      <c r="I50" s="1447"/>
    </row>
    <row r="51" spans="1:9" ht="14.25" customHeight="1">
      <c r="A51" s="1452"/>
      <c r="B51" s="1439"/>
      <c r="C51" s="1437" t="s">
        <v>1661</v>
      </c>
      <c r="D51" s="113"/>
      <c r="E51" s="113">
        <f>D51+97</f>
        <v>97</v>
      </c>
      <c r="F51" s="113">
        <f>D51+130</f>
        <v>130</v>
      </c>
      <c r="G51" s="113">
        <f>D51+243</f>
        <v>243</v>
      </c>
      <c r="H51" s="1448" t="s">
        <v>307</v>
      </c>
      <c r="I51" s="1237"/>
    </row>
    <row r="52" spans="1:9" ht="18" customHeight="1">
      <c r="A52" s="1452"/>
      <c r="B52" s="1440"/>
      <c r="C52" s="1438"/>
      <c r="D52" s="1436"/>
      <c r="E52" s="1444"/>
      <c r="F52" s="1398"/>
      <c r="G52" s="1398"/>
      <c r="H52" s="1449">
        <f>'obsah 2'!D201</f>
        <v>2122</v>
      </c>
      <c r="I52" s="1450"/>
    </row>
    <row r="53" spans="1:9" ht="14.25" customHeight="1" thickBot="1">
      <c r="A53" s="1453"/>
      <c r="B53" s="1441"/>
      <c r="C53" s="359"/>
      <c r="D53" s="1442"/>
      <c r="E53" s="1442"/>
      <c r="F53" s="221"/>
      <c r="G53" s="1367"/>
      <c r="H53" s="1411"/>
      <c r="I53" s="565">
        <v>1866</v>
      </c>
    </row>
    <row r="54" spans="1:9" ht="10.25" customHeight="1" thickBot="1">
      <c r="A54" s="151"/>
      <c r="B54" s="285"/>
      <c r="C54" s="151"/>
      <c r="D54" s="131"/>
      <c r="E54" s="131"/>
      <c r="F54" s="130"/>
      <c r="G54" s="283"/>
      <c r="H54" s="275"/>
      <c r="I54" s="150"/>
    </row>
    <row r="55" spans="1:9" ht="18" customHeight="1">
      <c r="A55" s="1465" t="s">
        <v>1439</v>
      </c>
      <c r="B55" s="846" t="s">
        <v>308</v>
      </c>
      <c r="C55" s="850" t="s">
        <v>300</v>
      </c>
      <c r="D55" s="1364"/>
      <c r="E55" s="1443"/>
      <c r="F55" s="1364"/>
      <c r="G55" s="1443"/>
      <c r="H55" s="1364" t="s">
        <v>306</v>
      </c>
      <c r="I55" s="1447"/>
    </row>
    <row r="56" spans="1:9" ht="14.25" customHeight="1">
      <c r="A56" s="1466"/>
      <c r="B56" s="1439"/>
      <c r="C56" s="1437" t="s">
        <v>1662</v>
      </c>
      <c r="D56" s="113"/>
      <c r="E56" s="113">
        <f>D56+97</f>
        <v>97</v>
      </c>
      <c r="F56" s="113">
        <f>D56+130</f>
        <v>130</v>
      </c>
      <c r="G56" s="113">
        <f>D56+243</f>
        <v>243</v>
      </c>
      <c r="H56" s="1448" t="s">
        <v>302</v>
      </c>
      <c r="I56" s="1237"/>
    </row>
    <row r="57" spans="1:9" ht="18" customHeight="1">
      <c r="A57" s="1466"/>
      <c r="B57" s="1440"/>
      <c r="C57" s="1438"/>
      <c r="D57" s="1436"/>
      <c r="E57" s="1236"/>
      <c r="F57" s="1398"/>
      <c r="G57" s="1219"/>
      <c r="H57" s="1449">
        <f>'obsah 2'!D202</f>
        <v>1691</v>
      </c>
      <c r="I57" s="1237"/>
    </row>
    <row r="58" spans="1:9" ht="14.25" customHeight="1" thickBot="1">
      <c r="A58" s="1467"/>
      <c r="B58" s="1441"/>
      <c r="C58" s="359"/>
      <c r="D58" s="1442"/>
      <c r="E58" s="1442"/>
      <c r="F58" s="221"/>
      <c r="G58" s="1367"/>
      <c r="H58" s="1411"/>
      <c r="I58" s="565">
        <v>1434</v>
      </c>
    </row>
    <row r="59" spans="1:9" ht="13.5" customHeight="1">
      <c r="B59" s="1022" t="s">
        <v>2042</v>
      </c>
    </row>
    <row r="60" spans="1:9" ht="12.75" customHeight="1"/>
    <row r="61" spans="1:9" ht="9" customHeight="1"/>
    <row r="62" spans="1:9" ht="12.75" customHeight="1"/>
    <row r="63" spans="1:9" ht="12.75" customHeight="1"/>
    <row r="64" spans="1:9" ht="18" customHeight="1"/>
    <row r="65" ht="12.75" customHeight="1"/>
    <row r="66" ht="9" customHeight="1"/>
  </sheetData>
  <mergeCells count="92">
    <mergeCell ref="D58:E58"/>
    <mergeCell ref="B15:B23"/>
    <mergeCell ref="B28:B36"/>
    <mergeCell ref="B2:B10"/>
    <mergeCell ref="D50:E50"/>
    <mergeCell ref="C20:C24"/>
    <mergeCell ref="D2:H2"/>
    <mergeCell ref="E9:F9"/>
    <mergeCell ref="D6:F6"/>
    <mergeCell ref="G6:I6"/>
    <mergeCell ref="G7:H7"/>
    <mergeCell ref="G8:H8"/>
    <mergeCell ref="G9:H9"/>
    <mergeCell ref="D15:H15"/>
    <mergeCell ref="E7:F7"/>
    <mergeCell ref="H45:I45"/>
    <mergeCell ref="H50:I50"/>
    <mergeCell ref="G11:H11"/>
    <mergeCell ref="F40:G40"/>
    <mergeCell ref="F41:G41"/>
    <mergeCell ref="G43:H43"/>
    <mergeCell ref="E33:F33"/>
    <mergeCell ref="E34:F34"/>
    <mergeCell ref="H41:I41"/>
    <mergeCell ref="H40:I40"/>
    <mergeCell ref="D40:E40"/>
    <mergeCell ref="D38:E38"/>
    <mergeCell ref="G38:H38"/>
    <mergeCell ref="D46:E46"/>
    <mergeCell ref="H46:I46"/>
    <mergeCell ref="F50:G50"/>
    <mergeCell ref="D47:E47"/>
    <mergeCell ref="H42:I42"/>
    <mergeCell ref="G37:H37"/>
    <mergeCell ref="D32:F32"/>
    <mergeCell ref="F45:G45"/>
    <mergeCell ref="D48:E48"/>
    <mergeCell ref="H47:I47"/>
    <mergeCell ref="D42:E42"/>
    <mergeCell ref="F47:G47"/>
    <mergeCell ref="D35:E36"/>
    <mergeCell ref="F35:F36"/>
    <mergeCell ref="G32:I32"/>
    <mergeCell ref="G33:H33"/>
    <mergeCell ref="G34:H34"/>
    <mergeCell ref="G35:H35"/>
    <mergeCell ref="E21:F21"/>
    <mergeCell ref="G21:H21"/>
    <mergeCell ref="G22:H22"/>
    <mergeCell ref="E22:F22"/>
    <mergeCell ref="D23:E23"/>
    <mergeCell ref="D19:F19"/>
    <mergeCell ref="G19:I19"/>
    <mergeCell ref="A1:A12"/>
    <mergeCell ref="C7:C11"/>
    <mergeCell ref="E20:F20"/>
    <mergeCell ref="G20:H20"/>
    <mergeCell ref="C5:C6"/>
    <mergeCell ref="A50:A53"/>
    <mergeCell ref="B51:B53"/>
    <mergeCell ref="B56:B58"/>
    <mergeCell ref="C56:C57"/>
    <mergeCell ref="A14:A25"/>
    <mergeCell ref="C18:C19"/>
    <mergeCell ref="A27:A38"/>
    <mergeCell ref="A45:A48"/>
    <mergeCell ref="B46:B48"/>
    <mergeCell ref="C46:C47"/>
    <mergeCell ref="C33:C37"/>
    <mergeCell ref="C31:C32"/>
    <mergeCell ref="A40:A43"/>
    <mergeCell ref="A55:A58"/>
    <mergeCell ref="G58:H58"/>
    <mergeCell ref="H55:I55"/>
    <mergeCell ref="H51:I51"/>
    <mergeCell ref="H52:I52"/>
    <mergeCell ref="G53:H53"/>
    <mergeCell ref="H56:I56"/>
    <mergeCell ref="H57:I57"/>
    <mergeCell ref="D57:E57"/>
    <mergeCell ref="F52:G52"/>
    <mergeCell ref="C51:C52"/>
    <mergeCell ref="B41:B43"/>
    <mergeCell ref="F57:G57"/>
    <mergeCell ref="D53:E53"/>
    <mergeCell ref="D45:E45"/>
    <mergeCell ref="D55:E55"/>
    <mergeCell ref="F55:G55"/>
    <mergeCell ref="C41:C42"/>
    <mergeCell ref="D52:E52"/>
    <mergeCell ref="D43:E43"/>
    <mergeCell ref="F42:G42"/>
  </mergeCells>
  <hyperlinks>
    <hyperlink ref="B12" r:id="rId1" xr:uid="{00000000-0004-0000-1700-000000000000}"/>
    <hyperlink ref="B38" r:id="rId2" xr:uid="{00000000-0004-0000-1700-000001000000}"/>
    <hyperlink ref="B25" r:id="rId3" xr:uid="{00000000-0004-0000-1700-000002000000}"/>
  </hyperlinks>
  <pageMargins left="0.39370078740157483" right="7.874015748031496E-2" top="0.74803149606299213" bottom="0.74803149606299213" header="0" footer="0"/>
  <pageSetup paperSize="9" scale="80" orientation="portrait" r:id="rId4"/>
  <headerFooter>
    <oddHeader>&amp;C&amp;11Studio Plus</oddHeader>
    <oddFooter>&amp;C&amp;11&amp;A</oddFooter>
  </headerFooter>
  <drawing r:id="rId5"/>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List26">
    <pageSetUpPr fitToPage="1"/>
  </sheetPr>
  <dimension ref="A1:I62"/>
  <sheetViews>
    <sheetView zoomScale="90" zoomScaleNormal="90" zoomScaleSheetLayoutView="90" workbookViewId="0">
      <selection activeCell="C2" sqref="C2:C4"/>
    </sheetView>
  </sheetViews>
  <sheetFormatPr baseColWidth="10" defaultColWidth="14.3984375" defaultRowHeight="15" customHeight="1"/>
  <cols>
    <col min="1" max="1" width="2.3984375" style="33" customWidth="1"/>
    <col min="2" max="2" width="19.19921875" customWidth="1"/>
    <col min="3" max="3" width="50.796875" customWidth="1"/>
    <col min="4" max="9" width="9.796875" customWidth="1"/>
    <col min="10" max="10" width="10.796875" bestFit="1" customWidth="1"/>
    <col min="11" max="26" width="8.796875" customWidth="1"/>
  </cols>
  <sheetData>
    <row r="1" spans="1:9" ht="18" customHeight="1">
      <c r="A1" s="1488" t="s">
        <v>1439</v>
      </c>
      <c r="B1" s="863" t="s">
        <v>309</v>
      </c>
      <c r="C1" s="850" t="s">
        <v>300</v>
      </c>
      <c r="D1" s="1364"/>
      <c r="E1" s="1443"/>
      <c r="F1" s="1481"/>
      <c r="G1" s="1482"/>
      <c r="H1" s="1364" t="s">
        <v>304</v>
      </c>
      <c r="I1" s="1447"/>
    </row>
    <row r="2" spans="1:9" ht="14.25" customHeight="1">
      <c r="A2" s="1489"/>
      <c r="B2" s="1439"/>
      <c r="C2" s="1483" t="s">
        <v>1663</v>
      </c>
      <c r="D2" s="113"/>
      <c r="E2" s="113">
        <f>D2+97</f>
        <v>97</v>
      </c>
      <c r="F2" s="116"/>
      <c r="G2" s="116"/>
      <c r="H2" s="1448" t="s">
        <v>310</v>
      </c>
      <c r="I2" s="1237"/>
    </row>
    <row r="3" spans="1:9" ht="18" customHeight="1">
      <c r="A3" s="1489"/>
      <c r="B3" s="1440"/>
      <c r="C3" s="1483"/>
      <c r="D3" s="1479"/>
      <c r="E3" s="1480"/>
      <c r="F3" s="1479"/>
      <c r="G3" s="1480"/>
      <c r="H3" s="1407">
        <f>'obsah 2'!D204</f>
        <v>2284</v>
      </c>
      <c r="I3" s="1237"/>
    </row>
    <row r="4" spans="1:9" ht="13.25" customHeight="1" thickBot="1">
      <c r="A4" s="1490"/>
      <c r="B4" s="1441"/>
      <c r="C4" s="1484"/>
      <c r="D4" s="221"/>
      <c r="E4" s="221"/>
      <c r="F4" s="221"/>
      <c r="G4" s="466">
        <v>1978</v>
      </c>
      <c r="H4" s="205"/>
      <c r="I4" s="453"/>
    </row>
    <row r="5" spans="1:9" ht="10.25" customHeight="1" thickBot="1">
      <c r="A5" s="862"/>
      <c r="B5" s="5"/>
      <c r="C5" s="21"/>
      <c r="D5" s="47"/>
      <c r="E5" s="47"/>
      <c r="F5" s="47"/>
      <c r="G5" s="67"/>
      <c r="H5" s="67"/>
      <c r="I5" s="68"/>
    </row>
    <row r="6" spans="1:9" ht="18" customHeight="1">
      <c r="A6" s="1488" t="s">
        <v>1439</v>
      </c>
      <c r="B6" s="863" t="s">
        <v>311</v>
      </c>
      <c r="C6" s="850" t="s">
        <v>300</v>
      </c>
      <c r="D6" s="1364"/>
      <c r="E6" s="1443"/>
      <c r="F6" s="1481"/>
      <c r="G6" s="1482"/>
      <c r="H6" s="1364" t="s">
        <v>304</v>
      </c>
      <c r="I6" s="1447"/>
    </row>
    <row r="7" spans="1:9" ht="14" customHeight="1">
      <c r="A7" s="1489"/>
      <c r="B7" s="1439"/>
      <c r="C7" s="1231" t="s">
        <v>1664</v>
      </c>
      <c r="D7" s="113"/>
      <c r="E7" s="113">
        <f>D7+97</f>
        <v>97</v>
      </c>
      <c r="F7" s="116"/>
      <c r="G7" s="116"/>
      <c r="H7" s="1448" t="s">
        <v>310</v>
      </c>
      <c r="I7" s="1237"/>
    </row>
    <row r="8" spans="1:9" ht="18" customHeight="1">
      <c r="A8" s="1489"/>
      <c r="B8" s="1440"/>
      <c r="C8" s="1231"/>
      <c r="D8" s="1479"/>
      <c r="E8" s="1480"/>
      <c r="F8" s="1479"/>
      <c r="G8" s="1480"/>
      <c r="H8" s="1407">
        <f>'obsah 2'!D205</f>
        <v>2284</v>
      </c>
      <c r="I8" s="1237"/>
    </row>
    <row r="9" spans="1:9" ht="12.75" customHeight="1" thickBot="1">
      <c r="A9" s="1490"/>
      <c r="B9" s="1441"/>
      <c r="C9" s="1485"/>
      <c r="D9" s="221"/>
      <c r="E9" s="221"/>
      <c r="F9" s="221"/>
      <c r="G9" s="466">
        <v>1978</v>
      </c>
      <c r="H9" s="466"/>
      <c r="I9" s="453"/>
    </row>
    <row r="10" spans="1:9" ht="10.25" customHeight="1" thickBot="1">
      <c r="A10" s="862"/>
      <c r="B10" s="5"/>
      <c r="C10" s="21"/>
      <c r="D10" s="47"/>
      <c r="E10" s="47"/>
      <c r="F10" s="47"/>
      <c r="G10" s="67"/>
      <c r="H10" s="67"/>
      <c r="I10" s="68"/>
    </row>
    <row r="11" spans="1:9" ht="18" customHeight="1">
      <c r="A11" s="1488" t="s">
        <v>1</v>
      </c>
      <c r="B11" s="863" t="s">
        <v>312</v>
      </c>
      <c r="C11" s="850" t="s">
        <v>300</v>
      </c>
      <c r="D11" s="1364"/>
      <c r="E11" s="1443"/>
      <c r="F11" s="1481"/>
      <c r="G11" s="1482"/>
      <c r="H11" s="1364" t="s">
        <v>306</v>
      </c>
      <c r="I11" s="1447"/>
    </row>
    <row r="12" spans="1:9" ht="14" customHeight="1">
      <c r="A12" s="1489"/>
      <c r="B12" s="1439"/>
      <c r="C12" s="1231" t="s">
        <v>1665</v>
      </c>
      <c r="D12" s="113"/>
      <c r="E12" s="113">
        <f>D12+97</f>
        <v>97</v>
      </c>
      <c r="F12" s="113">
        <f>D12+130</f>
        <v>130</v>
      </c>
      <c r="G12" s="113">
        <f>D12+243</f>
        <v>243</v>
      </c>
      <c r="H12" s="1486" t="s">
        <v>310</v>
      </c>
      <c r="I12" s="1316"/>
    </row>
    <row r="13" spans="1:9" ht="18" customHeight="1">
      <c r="A13" s="1489"/>
      <c r="B13" s="1440"/>
      <c r="C13" s="1231"/>
      <c r="D13" s="1479"/>
      <c r="E13" s="1480"/>
      <c r="F13" s="1479"/>
      <c r="G13" s="1491"/>
      <c r="H13" s="1240">
        <f>'obsah 2'!D206</f>
        <v>2853</v>
      </c>
      <c r="I13" s="1487"/>
    </row>
    <row r="14" spans="1:9" ht="12.75" customHeight="1" thickBot="1">
      <c r="A14" s="1490"/>
      <c r="B14" s="1441"/>
      <c r="C14" s="1485"/>
      <c r="D14" s="221"/>
      <c r="E14" s="221"/>
      <c r="F14" s="221"/>
      <c r="G14" s="1376"/>
      <c r="H14" s="1227"/>
      <c r="I14" s="539"/>
    </row>
    <row r="15" spans="1:9" ht="10.25" customHeight="1" thickBot="1">
      <c r="A15" s="862"/>
      <c r="B15" s="5"/>
      <c r="C15" s="21"/>
      <c r="D15" s="47"/>
      <c r="E15" s="47"/>
      <c r="F15" s="47"/>
      <c r="G15" s="67"/>
      <c r="H15" s="67"/>
      <c r="I15" s="68"/>
    </row>
    <row r="16" spans="1:9" ht="18" customHeight="1">
      <c r="A16" s="1488" t="s">
        <v>1439</v>
      </c>
      <c r="B16" s="863" t="s">
        <v>313</v>
      </c>
      <c r="C16" s="850" t="s">
        <v>300</v>
      </c>
      <c r="D16" s="1364"/>
      <c r="E16" s="1443"/>
      <c r="F16" s="1364"/>
      <c r="G16" s="1443"/>
      <c r="H16" s="1364" t="s">
        <v>306</v>
      </c>
      <c r="I16" s="1447"/>
    </row>
    <row r="17" spans="1:9" ht="14" customHeight="1">
      <c r="A17" s="1489"/>
      <c r="B17" s="1439"/>
      <c r="C17" s="1231" t="s">
        <v>1666</v>
      </c>
      <c r="D17" s="113"/>
      <c r="E17" s="113">
        <f>D17+97</f>
        <v>97</v>
      </c>
      <c r="F17" s="113">
        <f>D17+130</f>
        <v>130</v>
      </c>
      <c r="G17" s="113">
        <f>D17+243</f>
        <v>243</v>
      </c>
      <c r="H17" s="1448" t="s">
        <v>310</v>
      </c>
      <c r="I17" s="1237"/>
    </row>
    <row r="18" spans="1:9" ht="18" customHeight="1">
      <c r="A18" s="1489"/>
      <c r="B18" s="1440"/>
      <c r="C18" s="1231"/>
      <c r="D18" s="1479"/>
      <c r="E18" s="1480"/>
      <c r="F18" s="1479"/>
      <c r="G18" s="1480"/>
      <c r="H18" s="1407">
        <f>'obsah 2'!D207</f>
        <v>3131</v>
      </c>
      <c r="I18" s="1237"/>
    </row>
    <row r="19" spans="1:9" ht="12" customHeight="1" thickBot="1">
      <c r="A19" s="1490"/>
      <c r="B19" s="1441"/>
      <c r="C19" s="1485"/>
      <c r="D19" s="221"/>
      <c r="E19" s="221"/>
      <c r="F19" s="221"/>
      <c r="G19" s="1376"/>
      <c r="H19" s="1411"/>
      <c r="I19" s="565"/>
    </row>
    <row r="20" spans="1:9" ht="10.25" customHeight="1" thickBot="1">
      <c r="A20" s="862"/>
      <c r="B20" s="5"/>
      <c r="C20" s="21"/>
      <c r="D20" s="47"/>
      <c r="E20" s="47"/>
      <c r="F20" s="47"/>
      <c r="G20" s="67"/>
      <c r="H20" s="67"/>
      <c r="I20" s="68"/>
    </row>
    <row r="21" spans="1:9" ht="18" customHeight="1">
      <c r="A21" s="1232" t="s">
        <v>1439</v>
      </c>
      <c r="B21" s="849">
        <v>2220</v>
      </c>
      <c r="C21" s="850" t="s">
        <v>293</v>
      </c>
      <c r="D21" s="287"/>
      <c r="E21" s="287"/>
      <c r="F21" s="287"/>
      <c r="G21" s="287"/>
      <c r="H21" s="287"/>
      <c r="I21" s="295" t="s">
        <v>218</v>
      </c>
    </row>
    <row r="22" spans="1:9" ht="14.25" customHeight="1">
      <c r="A22" s="1233"/>
      <c r="B22" s="1255"/>
      <c r="C22" s="393" t="s">
        <v>104</v>
      </c>
      <c r="D22" s="113"/>
      <c r="E22" s="113"/>
      <c r="F22" s="113"/>
      <c r="G22" s="113"/>
      <c r="H22" s="89"/>
      <c r="I22" s="452"/>
    </row>
    <row r="23" spans="1:9" ht="14.25" customHeight="1">
      <c r="A23" s="1233"/>
      <c r="B23" s="1255"/>
      <c r="C23" s="394" t="s">
        <v>105</v>
      </c>
      <c r="D23" s="37"/>
      <c r="E23" s="37"/>
      <c r="F23" s="37"/>
      <c r="G23" s="37"/>
      <c r="H23" s="37"/>
      <c r="I23" s="112">
        <f>'obsah 2'!D208</f>
        <v>7651</v>
      </c>
    </row>
    <row r="24" spans="1:9" ht="14.25" customHeight="1">
      <c r="A24" s="1233"/>
      <c r="B24" s="1255"/>
      <c r="C24" s="394" t="s">
        <v>314</v>
      </c>
      <c r="D24" s="95"/>
      <c r="E24" s="95"/>
      <c r="F24" s="95"/>
      <c r="G24" s="95"/>
      <c r="H24" s="95"/>
      <c r="I24" s="112">
        <f>'obsah 2'!D209</f>
        <v>7612</v>
      </c>
    </row>
    <row r="25" spans="1:9" ht="14.25" customHeight="1">
      <c r="A25" s="1233"/>
      <c r="B25" s="1255"/>
      <c r="C25" s="394" t="s">
        <v>324</v>
      </c>
      <c r="D25" s="147"/>
      <c r="E25" s="147"/>
      <c r="F25" s="147"/>
      <c r="G25" s="147"/>
      <c r="H25" s="147"/>
      <c r="I25" s="112">
        <f>'obsah 2'!D210</f>
        <v>7228</v>
      </c>
    </row>
    <row r="26" spans="1:9" ht="14.25" customHeight="1">
      <c r="A26" s="1233"/>
      <c r="B26" s="1255"/>
      <c r="C26" s="1454" t="s">
        <v>1388</v>
      </c>
      <c r="D26" s="113"/>
      <c r="E26" s="113"/>
      <c r="F26" s="113"/>
      <c r="G26" s="113"/>
      <c r="H26" s="113"/>
      <c r="I26" s="235"/>
    </row>
    <row r="27" spans="1:9" ht="14.25" customHeight="1">
      <c r="A27" s="1233"/>
      <c r="B27" s="1255"/>
      <c r="C27" s="1454"/>
      <c r="D27" s="1251" t="s">
        <v>1289</v>
      </c>
      <c r="E27" s="1256"/>
      <c r="F27" s="1256"/>
      <c r="G27" s="1225" t="s">
        <v>67</v>
      </c>
      <c r="H27" s="1215"/>
      <c r="I27" s="1228"/>
    </row>
    <row r="28" spans="1:9" ht="14.25" customHeight="1">
      <c r="A28" s="1233"/>
      <c r="B28" s="285"/>
      <c r="C28" s="618"/>
      <c r="D28" s="99" t="s">
        <v>68</v>
      </c>
      <c r="E28" s="1244" t="s">
        <v>315</v>
      </c>
      <c r="F28" s="1280"/>
      <c r="G28" s="1221" t="s">
        <v>69</v>
      </c>
      <c r="H28" s="1219"/>
      <c r="I28" s="127">
        <v>81</v>
      </c>
    </row>
    <row r="29" spans="1:9" ht="14.25" customHeight="1">
      <c r="A29" s="1233"/>
      <c r="B29" s="1279" t="s">
        <v>2175</v>
      </c>
      <c r="C29" s="1289"/>
      <c r="D29" s="276" t="s">
        <v>70</v>
      </c>
      <c r="E29" s="1213" t="s">
        <v>995</v>
      </c>
      <c r="F29" s="1421"/>
      <c r="G29" s="1221" t="s">
        <v>71</v>
      </c>
      <c r="H29" s="1219"/>
      <c r="I29" s="127">
        <v>104</v>
      </c>
    </row>
    <row r="30" spans="1:9" ht="14.25" customHeight="1">
      <c r="A30" s="1233"/>
      <c r="B30" s="1475"/>
      <c r="C30" s="1289"/>
      <c r="D30" s="276"/>
      <c r="E30" s="1213"/>
      <c r="F30" s="1421"/>
      <c r="G30" s="1221" t="s">
        <v>107</v>
      </c>
      <c r="H30" s="1219"/>
      <c r="I30" s="127">
        <v>58</v>
      </c>
    </row>
    <row r="31" spans="1:9" ht="14.25" customHeight="1">
      <c r="A31" s="1233"/>
      <c r="B31" s="1475"/>
      <c r="C31" s="1289"/>
      <c r="D31" s="1385"/>
      <c r="E31" s="1215"/>
      <c r="F31" s="150"/>
      <c r="G31" s="276" t="s">
        <v>74</v>
      </c>
      <c r="H31" s="307"/>
      <c r="I31" s="127">
        <v>45</v>
      </c>
    </row>
    <row r="32" spans="1:9" ht="14.25" customHeight="1">
      <c r="A32" s="1233"/>
      <c r="B32" s="829"/>
      <c r="C32" s="611"/>
      <c r="D32" s="281"/>
      <c r="E32" s="275"/>
      <c r="F32" s="150"/>
      <c r="G32" s="1498"/>
      <c r="H32" s="1499"/>
      <c r="I32" s="289"/>
    </row>
    <row r="33" spans="1:9" ht="14.25" customHeight="1" thickBot="1">
      <c r="A33" s="1234"/>
      <c r="B33" s="428" t="s">
        <v>1061</v>
      </c>
      <c r="C33" s="748" t="s">
        <v>963</v>
      </c>
      <c r="D33" s="221"/>
      <c r="E33" s="221"/>
      <c r="F33" s="132">
        <v>150</v>
      </c>
      <c r="G33" s="221"/>
      <c r="H33" s="449"/>
      <c r="I33" s="499"/>
    </row>
    <row r="34" spans="1:9" ht="10.25" customHeight="1" thickBot="1">
      <c r="A34" s="862"/>
      <c r="B34" s="5"/>
      <c r="C34" s="21"/>
      <c r="D34" s="47"/>
      <c r="E34" s="47"/>
      <c r="F34" s="47"/>
      <c r="G34" s="67"/>
      <c r="H34" s="67"/>
      <c r="I34" s="68"/>
    </row>
    <row r="35" spans="1:9" ht="18" customHeight="1">
      <c r="A35" s="1232" t="s">
        <v>1439</v>
      </c>
      <c r="B35" s="849">
        <v>2220</v>
      </c>
      <c r="C35" s="850" t="s">
        <v>295</v>
      </c>
      <c r="D35" s="287">
        <v>0</v>
      </c>
      <c r="E35" s="287" t="s">
        <v>1111</v>
      </c>
      <c r="F35" s="287" t="s">
        <v>1112</v>
      </c>
      <c r="G35" s="287" t="s">
        <v>481</v>
      </c>
      <c r="H35" s="299" t="s">
        <v>113</v>
      </c>
      <c r="I35" s="295"/>
    </row>
    <row r="36" spans="1:9" ht="14.25" customHeight="1">
      <c r="A36" s="1233"/>
      <c r="B36" s="1255"/>
      <c r="C36" s="393" t="s">
        <v>104</v>
      </c>
      <c r="D36" s="113"/>
      <c r="E36" s="284"/>
      <c r="F36" s="284"/>
      <c r="G36" s="284"/>
      <c r="H36" s="284"/>
      <c r="I36" s="464">
        <v>7946</v>
      </c>
    </row>
    <row r="37" spans="1:9" ht="14.25" customHeight="1">
      <c r="A37" s="1233"/>
      <c r="B37" s="1255"/>
      <c r="C37" s="394" t="s">
        <v>105</v>
      </c>
      <c r="D37" s="1082" t="s">
        <v>221</v>
      </c>
      <c r="E37" s="37">
        <f>'obsah 2'!D211</f>
        <v>8087</v>
      </c>
      <c r="F37" s="37">
        <f>'obsah 2'!E211</f>
        <v>8361</v>
      </c>
      <c r="G37" s="37">
        <f>'obsah 2'!F211</f>
        <v>8556</v>
      </c>
      <c r="H37" s="1082" t="s">
        <v>221</v>
      </c>
      <c r="I37" s="112"/>
    </row>
    <row r="38" spans="1:9" ht="14.25" customHeight="1">
      <c r="A38" s="1233"/>
      <c r="B38" s="1255"/>
      <c r="C38" s="394" t="s">
        <v>314</v>
      </c>
      <c r="D38" s="1082" t="s">
        <v>221</v>
      </c>
      <c r="E38" s="37">
        <f>'obsah 2'!D212</f>
        <v>8048</v>
      </c>
      <c r="F38" s="37">
        <f>'obsah 2'!E212</f>
        <v>8322</v>
      </c>
      <c r="G38" s="37">
        <f>'obsah 2'!F212</f>
        <v>8517</v>
      </c>
      <c r="H38" s="1082" t="s">
        <v>221</v>
      </c>
      <c r="I38" s="619"/>
    </row>
    <row r="39" spans="1:9" s="5" customFormat="1" ht="14.25" customHeight="1">
      <c r="A39" s="1233"/>
      <c r="B39" s="1255"/>
      <c r="C39" s="394" t="s">
        <v>324</v>
      </c>
      <c r="D39" s="1082" t="s">
        <v>221</v>
      </c>
      <c r="E39" s="37">
        <f>'obsah 2'!D213</f>
        <v>7664</v>
      </c>
      <c r="F39" s="37">
        <f>'obsah 2'!E213</f>
        <v>7938</v>
      </c>
      <c r="G39" s="37">
        <f>'obsah 2'!F213</f>
        <v>8133</v>
      </c>
      <c r="H39" s="1082" t="s">
        <v>221</v>
      </c>
      <c r="I39" s="621"/>
    </row>
    <row r="40" spans="1:9" ht="14.25" customHeight="1">
      <c r="A40" s="1233"/>
      <c r="B40" s="1255"/>
      <c r="C40" s="11" t="s">
        <v>296</v>
      </c>
      <c r="D40" s="113"/>
      <c r="E40" s="284"/>
      <c r="F40" s="284"/>
      <c r="G40" s="284"/>
      <c r="H40" s="116"/>
      <c r="I40" s="464">
        <v>8364</v>
      </c>
    </row>
    <row r="41" spans="1:9" ht="14.25" customHeight="1">
      <c r="A41" s="1233"/>
      <c r="B41" s="1255"/>
      <c r="C41" s="618"/>
      <c r="D41" s="1225" t="s">
        <v>1289</v>
      </c>
      <c r="E41" s="1215"/>
      <c r="F41" s="1215"/>
      <c r="G41" s="1225" t="s">
        <v>67</v>
      </c>
      <c r="H41" s="1215"/>
      <c r="I41" s="1228"/>
    </row>
    <row r="42" spans="1:9" ht="14.25" customHeight="1">
      <c r="A42" s="1233"/>
      <c r="B42" s="285"/>
      <c r="C42" s="151"/>
      <c r="D42" s="276" t="s">
        <v>68</v>
      </c>
      <c r="E42" s="1213" t="s">
        <v>194</v>
      </c>
      <c r="F42" s="1219"/>
      <c r="G42" s="1221" t="s">
        <v>69</v>
      </c>
      <c r="H42" s="1219"/>
      <c r="I42" s="127">
        <v>81</v>
      </c>
    </row>
    <row r="43" spans="1:9" ht="14.25" customHeight="1">
      <c r="A43" s="1233"/>
      <c r="B43" s="1476" t="s">
        <v>2176</v>
      </c>
      <c r="C43" s="1477"/>
      <c r="D43" s="276" t="s">
        <v>70</v>
      </c>
      <c r="E43" s="1213" t="s">
        <v>996</v>
      </c>
      <c r="F43" s="1219"/>
      <c r="G43" s="1221" t="s">
        <v>71</v>
      </c>
      <c r="H43" s="1219"/>
      <c r="I43" s="127">
        <v>104</v>
      </c>
    </row>
    <row r="44" spans="1:9" ht="14.25" customHeight="1">
      <c r="A44" s="1233"/>
      <c r="B44" s="1476"/>
      <c r="C44" s="1477"/>
      <c r="D44" s="1398" t="s">
        <v>298</v>
      </c>
      <c r="E44" s="1219"/>
      <c r="F44" s="1220">
        <f>'obsah 1'!J162</f>
        <v>490</v>
      </c>
      <c r="G44" s="1221" t="s">
        <v>107</v>
      </c>
      <c r="H44" s="1219"/>
      <c r="I44" s="127">
        <v>58</v>
      </c>
    </row>
    <row r="45" spans="1:9" ht="14.25" customHeight="1">
      <c r="A45" s="1233"/>
      <c r="B45" s="1476"/>
      <c r="C45" s="1477"/>
      <c r="D45" s="1219"/>
      <c r="E45" s="1219"/>
      <c r="F45" s="1219"/>
      <c r="G45" s="276" t="s">
        <v>74</v>
      </c>
      <c r="H45" s="307"/>
      <c r="I45" s="127">
        <v>47</v>
      </c>
    </row>
    <row r="46" spans="1:9" ht="14.25" customHeight="1">
      <c r="A46" s="1233"/>
      <c r="B46" s="829"/>
      <c r="C46" s="541"/>
      <c r="D46" s="1495"/>
      <c r="E46" s="1425"/>
      <c r="F46" s="672"/>
      <c r="G46" s="1221" t="s">
        <v>1296</v>
      </c>
      <c r="H46" s="1219"/>
      <c r="I46" s="127" t="s">
        <v>1045</v>
      </c>
    </row>
    <row r="47" spans="1:9" ht="14.25" customHeight="1" thickBot="1">
      <c r="A47" s="1234"/>
      <c r="B47" s="428" t="s">
        <v>1061</v>
      </c>
      <c r="C47" s="748" t="s">
        <v>963</v>
      </c>
      <c r="D47" s="503"/>
      <c r="E47" s="503"/>
      <c r="F47" s="503"/>
      <c r="G47" s="1493"/>
      <c r="H47" s="1494"/>
      <c r="I47" s="673"/>
    </row>
    <row r="48" spans="1:9" ht="10.25" customHeight="1" thickBot="1"/>
    <row r="49" spans="1:9" ht="18" customHeight="1">
      <c r="A49" s="1232" t="s">
        <v>1439</v>
      </c>
      <c r="B49" s="849">
        <v>2230</v>
      </c>
      <c r="C49" s="850" t="s">
        <v>293</v>
      </c>
      <c r="D49" s="287"/>
      <c r="E49" s="287"/>
      <c r="F49" s="287"/>
      <c r="G49" s="287"/>
      <c r="H49" s="287"/>
      <c r="I49" s="295" t="s">
        <v>218</v>
      </c>
    </row>
    <row r="50" spans="1:9" ht="14.25" customHeight="1">
      <c r="A50" s="1233"/>
      <c r="B50" s="1255"/>
      <c r="C50" s="393" t="s">
        <v>104</v>
      </c>
      <c r="D50" s="113"/>
      <c r="E50" s="113">
        <f>D50+97</f>
        <v>97</v>
      </c>
      <c r="F50" s="113">
        <f>D50+130</f>
        <v>130</v>
      </c>
      <c r="G50" s="113">
        <f>D50+243</f>
        <v>243</v>
      </c>
      <c r="H50" s="658">
        <f>D50+243</f>
        <v>243</v>
      </c>
      <c r="I50" s="662">
        <v>7246</v>
      </c>
    </row>
    <row r="51" spans="1:9" ht="14.25" customHeight="1">
      <c r="A51" s="1233"/>
      <c r="B51" s="1255"/>
      <c r="C51" s="394" t="s">
        <v>105</v>
      </c>
      <c r="D51" s="37"/>
      <c r="E51" s="544"/>
      <c r="F51" s="544"/>
      <c r="G51" s="544"/>
      <c r="H51" s="544"/>
      <c r="I51" s="546">
        <f>'obsah 2'!D214</f>
        <v>9792</v>
      </c>
    </row>
    <row r="52" spans="1:9" ht="14.25" customHeight="1">
      <c r="A52" s="1233"/>
      <c r="B52" s="1255"/>
      <c r="C52" s="394" t="s">
        <v>314</v>
      </c>
      <c r="D52" s="95"/>
      <c r="E52" s="95"/>
      <c r="F52" s="95"/>
      <c r="G52" s="95"/>
      <c r="H52" s="95"/>
      <c r="I52" s="546">
        <f>'obsah 2'!D215</f>
        <v>9753</v>
      </c>
    </row>
    <row r="53" spans="1:9" ht="14.25" customHeight="1">
      <c r="A53" s="1233"/>
      <c r="B53" s="1255"/>
      <c r="C53" s="394" t="s">
        <v>324</v>
      </c>
      <c r="D53" s="147"/>
      <c r="E53" s="147"/>
      <c r="F53" s="147"/>
      <c r="G53" s="147"/>
      <c r="H53" s="147"/>
      <c r="I53" s="546">
        <f>'obsah 2'!D216</f>
        <v>9483</v>
      </c>
    </row>
    <row r="54" spans="1:9" ht="14.25" customHeight="1">
      <c r="A54" s="1233"/>
      <c r="B54" s="1255"/>
      <c r="C54" s="1478" t="s">
        <v>1388</v>
      </c>
      <c r="D54" s="545"/>
      <c r="E54" s="113">
        <f>D54+96</f>
        <v>96</v>
      </c>
      <c r="F54" s="113">
        <f>D54+129</f>
        <v>129</v>
      </c>
      <c r="G54" s="113">
        <f>D54+242</f>
        <v>242</v>
      </c>
      <c r="H54" s="113">
        <f>D54+242</f>
        <v>242</v>
      </c>
      <c r="I54" s="235">
        <v>7662</v>
      </c>
    </row>
    <row r="55" spans="1:9" ht="14.25" customHeight="1">
      <c r="A55" s="1233"/>
      <c r="B55" s="1255"/>
      <c r="C55" s="1478"/>
      <c r="D55" s="1492" t="s">
        <v>1289</v>
      </c>
      <c r="E55" s="1215"/>
      <c r="F55" s="1215"/>
      <c r="G55" s="1225" t="s">
        <v>67</v>
      </c>
      <c r="H55" s="1215"/>
      <c r="I55" s="1228"/>
    </row>
    <row r="56" spans="1:9" ht="14.25" customHeight="1">
      <c r="A56" s="1233"/>
      <c r="B56" s="285"/>
      <c r="C56" s="151"/>
      <c r="D56" s="276" t="s">
        <v>68</v>
      </c>
      <c r="E56" s="1213" t="s">
        <v>316</v>
      </c>
      <c r="F56" s="1421"/>
      <c r="G56" s="1221" t="s">
        <v>69</v>
      </c>
      <c r="H56" s="1219"/>
      <c r="I56" s="127">
        <v>81</v>
      </c>
    </row>
    <row r="57" spans="1:9" ht="14.25" customHeight="1">
      <c r="A57" s="1233"/>
      <c r="B57" s="1474" t="s">
        <v>2177</v>
      </c>
      <c r="C57" s="1231"/>
      <c r="D57" s="276" t="s">
        <v>70</v>
      </c>
      <c r="E57" s="1213" t="s">
        <v>997</v>
      </c>
      <c r="F57" s="1421"/>
      <c r="G57" s="1221" t="s">
        <v>71</v>
      </c>
      <c r="H57" s="1219"/>
      <c r="I57" s="127">
        <v>155</v>
      </c>
    </row>
    <row r="58" spans="1:9" ht="14.25" customHeight="1">
      <c r="A58" s="1233"/>
      <c r="B58" s="1474"/>
      <c r="C58" s="1231"/>
      <c r="D58" s="276"/>
      <c r="E58" s="1213"/>
      <c r="F58" s="1421"/>
      <c r="G58" s="1221" t="s">
        <v>107</v>
      </c>
      <c r="H58" s="1219"/>
      <c r="I58" s="127">
        <v>58</v>
      </c>
    </row>
    <row r="59" spans="1:9" ht="14.25" customHeight="1">
      <c r="A59" s="1233"/>
      <c r="B59" s="1474"/>
      <c r="C59" s="1231"/>
      <c r="D59" s="1385"/>
      <c r="E59" s="1215"/>
      <c r="F59" s="150"/>
      <c r="G59" s="276" t="s">
        <v>74</v>
      </c>
      <c r="H59" s="307"/>
      <c r="I59" s="127">
        <v>45</v>
      </c>
    </row>
    <row r="60" spans="1:9" ht="14.25" customHeight="1">
      <c r="A60" s="1233"/>
      <c r="B60" s="829"/>
      <c r="C60" s="116"/>
      <c r="D60" s="281"/>
      <c r="E60" s="275"/>
      <c r="F60" s="150"/>
      <c r="G60" s="1498"/>
      <c r="H60" s="1499"/>
      <c r="I60" s="289"/>
    </row>
    <row r="61" spans="1:9" ht="14.25" customHeight="1" thickBot="1">
      <c r="A61" s="1234"/>
      <c r="B61" s="428" t="s">
        <v>1061</v>
      </c>
      <c r="C61" s="749" t="s">
        <v>961</v>
      </c>
      <c r="D61" s="542"/>
      <c r="E61" s="542"/>
      <c r="F61" s="543">
        <v>150</v>
      </c>
      <c r="G61" s="1496"/>
      <c r="H61" s="1497"/>
      <c r="I61" s="673"/>
    </row>
    <row r="62" spans="1:9" ht="13.5" customHeight="1">
      <c r="B62" s="1022" t="s">
        <v>2042</v>
      </c>
    </row>
  </sheetData>
  <mergeCells count="86">
    <mergeCell ref="C26:C27"/>
    <mergeCell ref="G32:H32"/>
    <mergeCell ref="B22:B27"/>
    <mergeCell ref="B36:B41"/>
    <mergeCell ref="G27:I27"/>
    <mergeCell ref="G28:H28"/>
    <mergeCell ref="E43:F43"/>
    <mergeCell ref="G43:H43"/>
    <mergeCell ref="G41:I41"/>
    <mergeCell ref="D41:F41"/>
    <mergeCell ref="E42:F42"/>
    <mergeCell ref="G42:H42"/>
    <mergeCell ref="E57:F57"/>
    <mergeCell ref="G57:H57"/>
    <mergeCell ref="G58:H58"/>
    <mergeCell ref="D59:E59"/>
    <mergeCell ref="G61:H61"/>
    <mergeCell ref="E58:F58"/>
    <mergeCell ref="G60:H60"/>
    <mergeCell ref="E56:F56"/>
    <mergeCell ref="D44:E45"/>
    <mergeCell ref="F44:F45"/>
    <mergeCell ref="G44:H44"/>
    <mergeCell ref="G46:H46"/>
    <mergeCell ref="D55:F55"/>
    <mergeCell ref="G55:I55"/>
    <mergeCell ref="G56:H56"/>
    <mergeCell ref="G47:H47"/>
    <mergeCell ref="D46:E46"/>
    <mergeCell ref="A16:A19"/>
    <mergeCell ref="B17:B19"/>
    <mergeCell ref="A21:A33"/>
    <mergeCell ref="D27:F27"/>
    <mergeCell ref="E28:F28"/>
    <mergeCell ref="E29:F29"/>
    <mergeCell ref="D31:E31"/>
    <mergeCell ref="D18:E18"/>
    <mergeCell ref="F18:G18"/>
    <mergeCell ref="E30:F30"/>
    <mergeCell ref="G29:H29"/>
    <mergeCell ref="G30:H30"/>
    <mergeCell ref="H17:I17"/>
    <mergeCell ref="H18:I18"/>
    <mergeCell ref="G19:H19"/>
    <mergeCell ref="C17:C19"/>
    <mergeCell ref="D16:E16"/>
    <mergeCell ref="F16:G16"/>
    <mergeCell ref="H16:I16"/>
    <mergeCell ref="D11:E11"/>
    <mergeCell ref="F11:G11"/>
    <mergeCell ref="D13:E13"/>
    <mergeCell ref="F13:G13"/>
    <mergeCell ref="A1:A4"/>
    <mergeCell ref="A6:A9"/>
    <mergeCell ref="B7:B9"/>
    <mergeCell ref="A11:A14"/>
    <mergeCell ref="B12:B14"/>
    <mergeCell ref="C7:C9"/>
    <mergeCell ref="C12:C14"/>
    <mergeCell ref="D6:E6"/>
    <mergeCell ref="H6:I6"/>
    <mergeCell ref="H7:I7"/>
    <mergeCell ref="H8:I8"/>
    <mergeCell ref="D8:E8"/>
    <mergeCell ref="F8:G8"/>
    <mergeCell ref="F6:G6"/>
    <mergeCell ref="H11:I11"/>
    <mergeCell ref="H12:I12"/>
    <mergeCell ref="H13:I13"/>
    <mergeCell ref="G14:H14"/>
    <mergeCell ref="D1:E1"/>
    <mergeCell ref="H1:I1"/>
    <mergeCell ref="B2:B4"/>
    <mergeCell ref="H2:I2"/>
    <mergeCell ref="H3:I3"/>
    <mergeCell ref="D3:E3"/>
    <mergeCell ref="F3:G3"/>
    <mergeCell ref="F1:G1"/>
    <mergeCell ref="C2:C4"/>
    <mergeCell ref="A49:A61"/>
    <mergeCell ref="B57:C59"/>
    <mergeCell ref="A35:A47"/>
    <mergeCell ref="B29:C31"/>
    <mergeCell ref="B43:C45"/>
    <mergeCell ref="C54:C55"/>
    <mergeCell ref="B50:B55"/>
  </mergeCells>
  <hyperlinks>
    <hyperlink ref="B47" r:id="rId1" xr:uid="{00000000-0004-0000-1800-000000000000}"/>
    <hyperlink ref="B61" r:id="rId2" xr:uid="{00000000-0004-0000-1800-000001000000}"/>
    <hyperlink ref="B33" r:id="rId3" xr:uid="{00000000-0004-0000-1800-000002000000}"/>
  </hyperlinks>
  <pageMargins left="0.39370078740157483" right="7.874015748031496E-2" top="0.74803149606299213" bottom="0.74803149606299213" header="0" footer="0"/>
  <pageSetup paperSize="9" scale="80" orientation="portrait" r:id="rId4"/>
  <headerFooter>
    <oddHeader>&amp;C&amp;11Studio Plus</oddHeader>
    <oddFooter>&amp;C&amp;11&amp;A</oddFooter>
  </headerFooter>
  <drawing r:id="rId5"/>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List27">
    <pageSetUpPr fitToPage="1"/>
  </sheetPr>
  <dimension ref="A1:I52"/>
  <sheetViews>
    <sheetView zoomScale="90" zoomScaleNormal="90" zoomScaleSheetLayoutView="90" workbookViewId="0">
      <selection activeCell="M8" sqref="M8"/>
    </sheetView>
  </sheetViews>
  <sheetFormatPr baseColWidth="10" defaultColWidth="14.3984375" defaultRowHeight="15" customHeight="1"/>
  <cols>
    <col min="1" max="1" width="2.3984375" style="33" customWidth="1"/>
    <col min="2" max="2" width="19.19921875" customWidth="1"/>
    <col min="3" max="3" width="50.796875" customWidth="1"/>
    <col min="4" max="9" width="9.796875" customWidth="1"/>
    <col min="10" max="10" width="10.796875" bestFit="1" customWidth="1"/>
    <col min="11" max="15" width="9.19921875" customWidth="1"/>
    <col min="16" max="26" width="8.796875" customWidth="1"/>
  </cols>
  <sheetData>
    <row r="1" spans="1:9" ht="18" customHeight="1">
      <c r="A1" s="1232" t="s">
        <v>1</v>
      </c>
      <c r="B1" s="845">
        <v>2230</v>
      </c>
      <c r="C1" s="850" t="s">
        <v>295</v>
      </c>
      <c r="D1" s="287">
        <v>0</v>
      </c>
      <c r="E1" s="287" t="s">
        <v>1111</v>
      </c>
      <c r="F1" s="287" t="s">
        <v>1112</v>
      </c>
      <c r="G1" s="287" t="s">
        <v>481</v>
      </c>
      <c r="H1" s="299" t="s">
        <v>113</v>
      </c>
      <c r="I1" s="295"/>
    </row>
    <row r="2" spans="1:9" ht="14.25" customHeight="1">
      <c r="A2" s="1359"/>
      <c r="B2" s="1255"/>
      <c r="C2" s="393" t="s">
        <v>104</v>
      </c>
      <c r="D2" s="113">
        <v>7073</v>
      </c>
      <c r="E2" s="284">
        <v>8173</v>
      </c>
      <c r="F2" s="284">
        <v>8302</v>
      </c>
      <c r="G2" s="284">
        <v>8764</v>
      </c>
      <c r="H2" s="284">
        <v>9414</v>
      </c>
      <c r="I2" s="464">
        <v>11094</v>
      </c>
    </row>
    <row r="3" spans="1:9" ht="18" customHeight="1">
      <c r="A3" s="1359"/>
      <c r="B3" s="1255"/>
      <c r="C3" s="394" t="s">
        <v>105</v>
      </c>
      <c r="D3" s="1082" t="s">
        <v>221</v>
      </c>
      <c r="E3" s="37">
        <f>'obsah 2'!D218</f>
        <v>11157</v>
      </c>
      <c r="F3" s="37">
        <f>'obsah 2'!E218</f>
        <v>11567</v>
      </c>
      <c r="G3" s="37">
        <f>'obsah 2'!F218</f>
        <v>11860</v>
      </c>
      <c r="H3" s="1082" t="s">
        <v>221</v>
      </c>
      <c r="I3" s="112"/>
    </row>
    <row r="4" spans="1:9" ht="18" customHeight="1">
      <c r="A4" s="1359"/>
      <c r="B4" s="1255"/>
      <c r="C4" s="394" t="s">
        <v>314</v>
      </c>
      <c r="D4" s="1082" t="s">
        <v>221</v>
      </c>
      <c r="E4" s="37">
        <f>'obsah 2'!D219</f>
        <v>11118</v>
      </c>
      <c r="F4" s="37">
        <f>'obsah 2'!E219</f>
        <v>11528</v>
      </c>
      <c r="G4" s="37">
        <f>'obsah 2'!F219</f>
        <v>11821</v>
      </c>
      <c r="H4" s="1082" t="s">
        <v>221</v>
      </c>
      <c r="I4" s="619"/>
    </row>
    <row r="5" spans="1:9" ht="14.25" customHeight="1">
      <c r="A5" s="1359"/>
      <c r="B5" s="1255"/>
      <c r="C5" s="394" t="s">
        <v>324</v>
      </c>
      <c r="D5" s="80"/>
      <c r="E5" s="37">
        <f>'obsah 2'!D220</f>
        <v>10733</v>
      </c>
      <c r="F5" s="37">
        <f>'obsah 2'!E220</f>
        <v>11144</v>
      </c>
      <c r="G5" s="37">
        <f>'obsah 2'!F220</f>
        <v>11437</v>
      </c>
      <c r="H5" s="80"/>
      <c r="I5" s="270"/>
    </row>
    <row r="6" spans="1:9" ht="14.25" customHeight="1">
      <c r="A6" s="1359"/>
      <c r="B6" s="1255"/>
      <c r="C6" s="11"/>
      <c r="D6" s="113">
        <v>7448</v>
      </c>
      <c r="E6" s="284">
        <v>8586</v>
      </c>
      <c r="F6" s="284">
        <v>9176</v>
      </c>
      <c r="G6" s="284">
        <v>9826</v>
      </c>
      <c r="H6" s="116"/>
      <c r="I6" s="464">
        <v>11506</v>
      </c>
    </row>
    <row r="7" spans="1:9" ht="14.25" customHeight="1">
      <c r="A7" s="1359"/>
      <c r="B7" s="1255"/>
      <c r="C7" s="11" t="s">
        <v>296</v>
      </c>
      <c r="D7" s="1251" t="s">
        <v>1289</v>
      </c>
      <c r="E7" s="1256"/>
      <c r="F7" s="1256"/>
      <c r="G7" s="1251" t="s">
        <v>67</v>
      </c>
      <c r="H7" s="1256"/>
      <c r="I7" s="1257"/>
    </row>
    <row r="8" spans="1:9" ht="14.25" customHeight="1">
      <c r="A8" s="1359"/>
      <c r="B8" s="285"/>
      <c r="C8" s="618"/>
      <c r="D8" s="42" t="s">
        <v>68</v>
      </c>
      <c r="E8" s="1248" t="s">
        <v>317</v>
      </c>
      <c r="F8" s="1259"/>
      <c r="G8" s="1253" t="s">
        <v>69</v>
      </c>
      <c r="H8" s="1259"/>
      <c r="I8" s="114">
        <v>81</v>
      </c>
    </row>
    <row r="9" spans="1:9" ht="14.25" customHeight="1">
      <c r="A9" s="1359"/>
      <c r="B9" s="1476" t="s">
        <v>2178</v>
      </c>
      <c r="C9" s="1279"/>
      <c r="D9" s="140" t="s">
        <v>70</v>
      </c>
      <c r="E9" s="1244" t="s">
        <v>989</v>
      </c>
      <c r="F9" s="1350"/>
      <c r="G9" s="1253" t="s">
        <v>71</v>
      </c>
      <c r="H9" s="1259"/>
      <c r="I9" s="114">
        <v>155</v>
      </c>
    </row>
    <row r="10" spans="1:9" ht="14.25" customHeight="1">
      <c r="A10" s="1359"/>
      <c r="B10" s="1476"/>
      <c r="C10" s="1279"/>
      <c r="D10" s="1398" t="s">
        <v>298</v>
      </c>
      <c r="E10" s="1219"/>
      <c r="F10" s="1220">
        <f>'obsah 1'!J163</f>
        <v>735</v>
      </c>
      <c r="G10" s="1258" t="s">
        <v>107</v>
      </c>
      <c r="H10" s="1259"/>
      <c r="I10" s="114">
        <v>58</v>
      </c>
    </row>
    <row r="11" spans="1:9" ht="14.25" customHeight="1">
      <c r="A11" s="1359"/>
      <c r="B11" s="1476"/>
      <c r="C11" s="1279"/>
      <c r="D11" s="1219"/>
      <c r="E11" s="1219"/>
      <c r="F11" s="1219"/>
      <c r="G11" s="140" t="s">
        <v>74</v>
      </c>
      <c r="H11" s="50"/>
      <c r="I11" s="137">
        <v>47</v>
      </c>
    </row>
    <row r="12" spans="1:9" ht="14.25" customHeight="1">
      <c r="A12" s="1359"/>
      <c r="B12" s="829"/>
      <c r="C12" s="541"/>
      <c r="D12" s="1273"/>
      <c r="E12" s="1273"/>
      <c r="F12" s="1273"/>
      <c r="G12" s="1221" t="s">
        <v>1296</v>
      </c>
      <c r="H12" s="1219"/>
      <c r="I12" s="127" t="s">
        <v>1057</v>
      </c>
    </row>
    <row r="13" spans="1:9" ht="14.25" customHeight="1" thickBot="1">
      <c r="A13" s="1360"/>
      <c r="B13" s="428" t="s">
        <v>1061</v>
      </c>
      <c r="C13" s="748" t="s">
        <v>961</v>
      </c>
      <c r="D13" s="503"/>
      <c r="E13" s="503"/>
      <c r="F13" s="503"/>
      <c r="G13" s="355"/>
      <c r="H13" s="356"/>
      <c r="I13" s="371"/>
    </row>
    <row r="14" spans="1:9" ht="10.25" customHeight="1" thickBot="1">
      <c r="A14" s="862"/>
      <c r="B14" s="5"/>
      <c r="C14" s="21"/>
      <c r="D14" s="47"/>
      <c r="E14" s="47"/>
      <c r="F14" s="47"/>
      <c r="G14" s="67"/>
      <c r="H14" s="67"/>
      <c r="I14" s="68"/>
    </row>
    <row r="15" spans="1:9" ht="18" customHeight="1">
      <c r="A15" s="1232" t="s">
        <v>1</v>
      </c>
      <c r="B15" s="845">
        <v>2240</v>
      </c>
      <c r="C15" s="850" t="s">
        <v>293</v>
      </c>
      <c r="D15" s="287"/>
      <c r="E15" s="287"/>
      <c r="F15" s="287"/>
      <c r="G15" s="287"/>
      <c r="H15" s="287"/>
      <c r="I15" s="295" t="s">
        <v>218</v>
      </c>
    </row>
    <row r="16" spans="1:9" ht="14.25" customHeight="1">
      <c r="A16" s="1359"/>
      <c r="B16" s="1255"/>
      <c r="C16" s="393" t="s">
        <v>104</v>
      </c>
      <c r="D16" s="113"/>
      <c r="E16" s="113">
        <f>D16+97</f>
        <v>97</v>
      </c>
      <c r="F16" s="113">
        <f>D16+130</f>
        <v>130</v>
      </c>
      <c r="G16" s="113">
        <f>D16+243</f>
        <v>243</v>
      </c>
      <c r="H16" s="89">
        <f>D16+243</f>
        <v>243</v>
      </c>
      <c r="I16" s="452">
        <v>8900</v>
      </c>
    </row>
    <row r="17" spans="1:9" ht="18" customHeight="1">
      <c r="A17" s="1359"/>
      <c r="B17" s="1255"/>
      <c r="C17" s="394" t="s">
        <v>105</v>
      </c>
      <c r="D17" s="37"/>
      <c r="E17" s="37"/>
      <c r="F17" s="37"/>
      <c r="G17" s="37"/>
      <c r="H17" s="37"/>
      <c r="I17" s="112">
        <f>'obsah 2'!D221</f>
        <v>12030</v>
      </c>
    </row>
    <row r="18" spans="1:9" ht="18" customHeight="1">
      <c r="A18" s="1359"/>
      <c r="B18" s="1255"/>
      <c r="C18" s="394" t="s">
        <v>314</v>
      </c>
      <c r="D18" s="95"/>
      <c r="E18" s="95"/>
      <c r="F18" s="95"/>
      <c r="G18" s="95"/>
      <c r="H18" s="95"/>
      <c r="I18" s="112">
        <f>'obsah 2'!D222</f>
        <v>11991</v>
      </c>
    </row>
    <row r="19" spans="1:9" ht="14.25" customHeight="1">
      <c r="A19" s="1359"/>
      <c r="B19" s="1255"/>
      <c r="C19" s="394" t="s">
        <v>324</v>
      </c>
      <c r="D19" s="147"/>
      <c r="E19" s="147"/>
      <c r="F19" s="147"/>
      <c r="G19" s="147"/>
      <c r="H19" s="147"/>
      <c r="I19" s="112">
        <f>'obsah 2'!D223</f>
        <v>11607</v>
      </c>
    </row>
    <row r="20" spans="1:9" ht="14.25" customHeight="1">
      <c r="A20" s="1359"/>
      <c r="B20" s="1255"/>
      <c r="C20" s="1454" t="s">
        <v>1388</v>
      </c>
      <c r="D20" s="113"/>
      <c r="E20" s="113">
        <f>D20+96</f>
        <v>96</v>
      </c>
      <c r="F20" s="113">
        <f>D20+129</f>
        <v>129</v>
      </c>
      <c r="G20" s="113">
        <f>D20+242</f>
        <v>242</v>
      </c>
      <c r="H20" s="113">
        <f>D20+242</f>
        <v>242</v>
      </c>
      <c r="I20" s="235">
        <v>9313</v>
      </c>
    </row>
    <row r="21" spans="1:9" ht="14.25" customHeight="1">
      <c r="A21" s="1359"/>
      <c r="B21" s="1255"/>
      <c r="C21" s="1454"/>
      <c r="D21" s="1251" t="s">
        <v>1289</v>
      </c>
      <c r="E21" s="1256"/>
      <c r="F21" s="1256"/>
      <c r="G21" s="1225" t="s">
        <v>67</v>
      </c>
      <c r="H21" s="1215"/>
      <c r="I21" s="1228"/>
    </row>
    <row r="22" spans="1:9" ht="14.25" customHeight="1">
      <c r="A22" s="1359"/>
      <c r="B22" s="285"/>
      <c r="C22" s="618"/>
      <c r="D22" s="99" t="s">
        <v>68</v>
      </c>
      <c r="E22" s="1244" t="s">
        <v>318</v>
      </c>
      <c r="F22" s="1280"/>
      <c r="G22" s="1221" t="s">
        <v>69</v>
      </c>
      <c r="H22" s="1219"/>
      <c r="I22" s="127">
        <v>81</v>
      </c>
    </row>
    <row r="23" spans="1:9" ht="14.25" customHeight="1">
      <c r="A23" s="1359"/>
      <c r="B23" s="1476" t="s">
        <v>2179</v>
      </c>
      <c r="C23" s="1279"/>
      <c r="D23" s="276" t="s">
        <v>70</v>
      </c>
      <c r="E23" s="1213" t="s">
        <v>998</v>
      </c>
      <c r="F23" s="1219"/>
      <c r="G23" s="1221" t="s">
        <v>71</v>
      </c>
      <c r="H23" s="1219"/>
      <c r="I23" s="127">
        <v>206</v>
      </c>
    </row>
    <row r="24" spans="1:9" ht="14.25" customHeight="1">
      <c r="A24" s="1359"/>
      <c r="B24" s="1476"/>
      <c r="C24" s="1279"/>
      <c r="D24" s="276"/>
      <c r="E24" s="1213"/>
      <c r="F24" s="1219"/>
      <c r="G24" s="1221" t="s">
        <v>107</v>
      </c>
      <c r="H24" s="1219"/>
      <c r="I24" s="127">
        <v>58</v>
      </c>
    </row>
    <row r="25" spans="1:9" ht="14.25" customHeight="1">
      <c r="A25" s="1359"/>
      <c r="B25" s="1476"/>
      <c r="C25" s="1279"/>
      <c r="D25" s="1273"/>
      <c r="E25" s="1273"/>
      <c r="F25" s="1273"/>
      <c r="G25" s="276" t="s">
        <v>74</v>
      </c>
      <c r="H25" s="307"/>
      <c r="I25" s="127">
        <v>45</v>
      </c>
    </row>
    <row r="26" spans="1:9" ht="14.25" customHeight="1">
      <c r="A26" s="1359"/>
      <c r="B26" s="829"/>
      <c r="C26" s="611"/>
      <c r="D26" s="612"/>
      <c r="E26" s="612"/>
      <c r="F26" s="612"/>
      <c r="G26" s="276"/>
      <c r="H26" s="307"/>
      <c r="I26" s="127"/>
    </row>
    <row r="27" spans="1:9" ht="14.25" customHeight="1" thickBot="1">
      <c r="A27" s="1360"/>
      <c r="B27" s="428" t="s">
        <v>1061</v>
      </c>
      <c r="C27" s="748" t="s">
        <v>961</v>
      </c>
      <c r="D27" s="221"/>
      <c r="E27" s="221"/>
      <c r="F27" s="132">
        <v>150</v>
      </c>
      <c r="G27" s="221"/>
      <c r="H27" s="449"/>
      <c r="I27" s="499"/>
    </row>
    <row r="28" spans="1:9" ht="10.25" customHeight="1" thickBot="1">
      <c r="A28" s="862"/>
      <c r="B28" s="5"/>
      <c r="C28" s="21"/>
      <c r="D28" s="47"/>
      <c r="E28" s="47"/>
      <c r="F28" s="47"/>
      <c r="G28" s="67"/>
      <c r="H28" s="67"/>
      <c r="I28" s="68"/>
    </row>
    <row r="29" spans="1:9" ht="18" customHeight="1">
      <c r="A29" s="1232" t="s">
        <v>1</v>
      </c>
      <c r="B29" s="845">
        <v>2240</v>
      </c>
      <c r="C29" s="850" t="s">
        <v>295</v>
      </c>
      <c r="D29" s="287">
        <v>0</v>
      </c>
      <c r="E29" s="287" t="s">
        <v>1111</v>
      </c>
      <c r="F29" s="287" t="s">
        <v>1112</v>
      </c>
      <c r="G29" s="287" t="s">
        <v>481</v>
      </c>
      <c r="H29" s="299" t="s">
        <v>113</v>
      </c>
      <c r="I29" s="295"/>
    </row>
    <row r="30" spans="1:9" ht="14.25" customHeight="1">
      <c r="A30" s="1359"/>
      <c r="B30" s="1255"/>
      <c r="C30" s="393" t="s">
        <v>104</v>
      </c>
      <c r="D30" s="113">
        <v>8272</v>
      </c>
      <c r="E30" s="284">
        <v>9623</v>
      </c>
      <c r="F30" s="284">
        <v>9794</v>
      </c>
      <c r="G30" s="284">
        <v>10410</v>
      </c>
      <c r="H30" s="284">
        <v>11277</v>
      </c>
      <c r="I30" s="464">
        <v>13517</v>
      </c>
    </row>
    <row r="31" spans="1:9" ht="18" customHeight="1">
      <c r="A31" s="1359"/>
      <c r="B31" s="1255"/>
      <c r="C31" s="394" t="s">
        <v>105</v>
      </c>
      <c r="D31" s="1082" t="s">
        <v>221</v>
      </c>
      <c r="E31" s="37">
        <f>'obsah 2'!D224</f>
        <v>12912</v>
      </c>
      <c r="F31" s="37">
        <f>'obsah 2'!E224</f>
        <v>13460</v>
      </c>
      <c r="G31" s="37">
        <f>'obsah 2'!F224</f>
        <v>13850</v>
      </c>
      <c r="H31" s="1082" t="s">
        <v>221</v>
      </c>
      <c r="I31" s="112"/>
    </row>
    <row r="32" spans="1:9" ht="18" customHeight="1">
      <c r="A32" s="1359"/>
      <c r="B32" s="1255"/>
      <c r="C32" s="394" t="s">
        <v>314</v>
      </c>
      <c r="D32" s="1082" t="s">
        <v>221</v>
      </c>
      <c r="E32" s="37">
        <f>'obsah 2'!D225</f>
        <v>12874</v>
      </c>
      <c r="F32" s="37">
        <f>'obsah 2'!E225</f>
        <v>13421</v>
      </c>
      <c r="G32" s="37">
        <f>'obsah 2'!F225</f>
        <v>13811</v>
      </c>
      <c r="H32" s="1082" t="s">
        <v>221</v>
      </c>
      <c r="I32" s="619"/>
    </row>
    <row r="33" spans="1:9" ht="14.25" customHeight="1">
      <c r="A33" s="1359"/>
      <c r="B33" s="1255"/>
      <c r="C33" s="394" t="s">
        <v>324</v>
      </c>
      <c r="D33" s="1082" t="s">
        <v>221</v>
      </c>
      <c r="E33" s="37">
        <f>'obsah 2'!D226</f>
        <v>12489</v>
      </c>
      <c r="F33" s="37">
        <f>'obsah 2'!E226</f>
        <v>13037</v>
      </c>
      <c r="G33" s="37">
        <f>'obsah 2'!F226</f>
        <v>13427</v>
      </c>
      <c r="H33" s="1082" t="s">
        <v>221</v>
      </c>
      <c r="I33" s="270"/>
    </row>
    <row r="34" spans="1:9" ht="14.25" customHeight="1">
      <c r="A34" s="1359"/>
      <c r="B34" s="1255"/>
      <c r="C34" s="620"/>
      <c r="D34" s="113">
        <v>8651</v>
      </c>
      <c r="E34" s="284">
        <v>10040</v>
      </c>
      <c r="F34" s="284">
        <v>10827</v>
      </c>
      <c r="G34" s="284">
        <v>11694</v>
      </c>
      <c r="H34" s="116"/>
      <c r="I34" s="464">
        <v>13934</v>
      </c>
    </row>
    <row r="35" spans="1:9" ht="14.25" customHeight="1">
      <c r="A35" s="1359"/>
      <c r="B35" s="1255"/>
      <c r="C35" s="11" t="s">
        <v>296</v>
      </c>
      <c r="D35" s="1251" t="s">
        <v>1289</v>
      </c>
      <c r="E35" s="1256"/>
      <c r="F35" s="1256"/>
      <c r="G35" s="1251" t="s">
        <v>67</v>
      </c>
      <c r="H35" s="1256"/>
      <c r="I35" s="1257"/>
    </row>
    <row r="36" spans="1:9" ht="14.25" customHeight="1">
      <c r="A36" s="1359"/>
      <c r="B36" s="285"/>
      <c r="C36" s="618"/>
      <c r="D36" s="99" t="s">
        <v>68</v>
      </c>
      <c r="E36" s="1244" t="s">
        <v>319</v>
      </c>
      <c r="F36" s="1350"/>
      <c r="G36" s="1253" t="s">
        <v>69</v>
      </c>
      <c r="H36" s="1259"/>
      <c r="I36" s="114">
        <v>81</v>
      </c>
    </row>
    <row r="37" spans="1:9" ht="14.25" customHeight="1">
      <c r="A37" s="1359"/>
      <c r="B37" s="1476" t="s">
        <v>2180</v>
      </c>
      <c r="C37" s="1477"/>
      <c r="D37" s="276" t="s">
        <v>70</v>
      </c>
      <c r="E37" s="1213" t="s">
        <v>998</v>
      </c>
      <c r="F37" s="1219"/>
      <c r="G37" s="1258" t="s">
        <v>71</v>
      </c>
      <c r="H37" s="1259"/>
      <c r="I37" s="114">
        <v>206</v>
      </c>
    </row>
    <row r="38" spans="1:9" ht="14.25" customHeight="1">
      <c r="A38" s="1359"/>
      <c r="B38" s="1476"/>
      <c r="C38" s="1477"/>
      <c r="D38" s="1398" t="s">
        <v>298</v>
      </c>
      <c r="E38" s="1219"/>
      <c r="F38" s="1220">
        <f>'obsah 1'!J164</f>
        <v>979</v>
      </c>
      <c r="G38" s="1258" t="s">
        <v>107</v>
      </c>
      <c r="H38" s="1259"/>
      <c r="I38" s="114">
        <v>58</v>
      </c>
    </row>
    <row r="39" spans="1:9" ht="14.25" customHeight="1">
      <c r="A39" s="1359"/>
      <c r="B39" s="1476"/>
      <c r="C39" s="1477"/>
      <c r="D39" s="1219"/>
      <c r="E39" s="1219"/>
      <c r="F39" s="1219"/>
      <c r="G39" s="140" t="s">
        <v>74</v>
      </c>
      <c r="H39" s="50"/>
      <c r="I39" s="137">
        <v>47</v>
      </c>
    </row>
    <row r="40" spans="1:9" ht="14.25" customHeight="1">
      <c r="A40" s="1359"/>
      <c r="B40" s="829"/>
      <c r="C40" s="541"/>
      <c r="D40" s="1398"/>
      <c r="E40" s="1219"/>
      <c r="F40" s="337"/>
      <c r="G40" s="1221" t="s">
        <v>1296</v>
      </c>
      <c r="H40" s="1219"/>
      <c r="I40" s="127" t="s">
        <v>1058</v>
      </c>
    </row>
    <row r="41" spans="1:9" ht="14.25" customHeight="1" thickBot="1">
      <c r="A41" s="1360"/>
      <c r="B41" s="428" t="s">
        <v>1061</v>
      </c>
      <c r="C41" s="748" t="s">
        <v>961</v>
      </c>
      <c r="D41" s="503"/>
      <c r="E41" s="503"/>
      <c r="F41" s="503"/>
      <c r="G41" s="355"/>
      <c r="H41" s="356"/>
      <c r="I41" s="371"/>
    </row>
    <row r="42" spans="1:9" ht="10.25" customHeight="1" thickBot="1">
      <c r="A42" s="862"/>
      <c r="B42" s="5"/>
      <c r="C42" s="21"/>
      <c r="D42" s="47"/>
      <c r="E42" s="47"/>
      <c r="F42" s="47"/>
      <c r="G42" s="67"/>
      <c r="H42" s="67"/>
      <c r="I42" s="68"/>
    </row>
    <row r="43" spans="1:9" ht="18" customHeight="1">
      <c r="A43" s="1488" t="s">
        <v>1439</v>
      </c>
      <c r="B43" s="846" t="s">
        <v>320</v>
      </c>
      <c r="C43" s="850" t="s">
        <v>321</v>
      </c>
      <c r="D43" s="1364"/>
      <c r="E43" s="1443"/>
      <c r="F43" s="1364"/>
      <c r="G43" s="1443"/>
      <c r="H43" s="1364" t="s">
        <v>304</v>
      </c>
      <c r="I43" s="1366"/>
    </row>
    <row r="44" spans="1:9" ht="14.25" customHeight="1">
      <c r="A44" s="1489"/>
      <c r="B44" s="1439"/>
      <c r="C44" s="1437" t="s">
        <v>1660</v>
      </c>
      <c r="D44" s="113"/>
      <c r="E44" s="113"/>
      <c r="F44" s="116"/>
      <c r="G44" s="116"/>
      <c r="H44" s="1448" t="s">
        <v>302</v>
      </c>
      <c r="I44" s="1503"/>
    </row>
    <row r="45" spans="1:9" ht="18" customHeight="1">
      <c r="A45" s="1489"/>
      <c r="B45" s="1440"/>
      <c r="C45" s="1438"/>
      <c r="D45" s="1436"/>
      <c r="E45" s="1505"/>
      <c r="F45" s="1398"/>
      <c r="G45" s="1219"/>
      <c r="H45" s="1407">
        <f>'obsah 2'!D227</f>
        <v>1191</v>
      </c>
      <c r="I45" s="1450"/>
    </row>
    <row r="46" spans="1:9" ht="14.25" customHeight="1" thickBot="1">
      <c r="A46" s="1490"/>
      <c r="B46" s="1441"/>
      <c r="C46" s="359"/>
      <c r="D46" s="1442"/>
      <c r="E46" s="1442"/>
      <c r="F46" s="221"/>
      <c r="G46" s="466">
        <v>1035</v>
      </c>
      <c r="H46" s="205"/>
      <c r="I46" s="453"/>
    </row>
    <row r="47" spans="1:9" ht="10.25" customHeight="1" thickBot="1">
      <c r="A47" s="862"/>
      <c r="B47" s="5"/>
      <c r="C47" s="21"/>
      <c r="D47" s="47"/>
      <c r="E47" s="47"/>
      <c r="F47" s="47"/>
      <c r="G47" s="67"/>
      <c r="H47" s="67"/>
      <c r="I47" s="68"/>
    </row>
    <row r="48" spans="1:9" ht="18" customHeight="1">
      <c r="A48" s="1488" t="s">
        <v>1</v>
      </c>
      <c r="B48" s="846" t="s">
        <v>323</v>
      </c>
      <c r="C48" s="861" t="s">
        <v>321</v>
      </c>
      <c r="D48" s="1500"/>
      <c r="E48" s="1501"/>
      <c r="F48" s="1500"/>
      <c r="G48" s="1501"/>
      <c r="H48" s="1500" t="s">
        <v>306</v>
      </c>
      <c r="I48" s="1502"/>
    </row>
    <row r="49" spans="1:9" ht="14.25" customHeight="1">
      <c r="A49" s="1489"/>
      <c r="B49" s="1439"/>
      <c r="C49" s="1437" t="s">
        <v>1661</v>
      </c>
      <c r="D49" s="113"/>
      <c r="E49" s="113"/>
      <c r="F49" s="113"/>
      <c r="G49" s="113"/>
      <c r="H49" s="1362" t="s">
        <v>302</v>
      </c>
      <c r="I49" s="1228"/>
    </row>
    <row r="50" spans="1:9" ht="18" customHeight="1">
      <c r="A50" s="1489"/>
      <c r="B50" s="1440"/>
      <c r="C50" s="1475"/>
      <c r="D50" s="1504"/>
      <c r="E50" s="1504"/>
      <c r="F50" s="1398"/>
      <c r="G50" s="1219"/>
      <c r="H50" s="1220">
        <f>'obsah 2'!D229</f>
        <v>1462</v>
      </c>
      <c r="I50" s="1427"/>
    </row>
    <row r="51" spans="1:9" ht="14.25" customHeight="1" thickBot="1">
      <c r="A51" s="1490"/>
      <c r="B51" s="1441"/>
      <c r="C51" s="359"/>
      <c r="D51" s="1442"/>
      <c r="E51" s="1442"/>
      <c r="F51" s="221"/>
      <c r="G51" s="1367"/>
      <c r="H51" s="1227"/>
      <c r="I51" s="539">
        <v>1434</v>
      </c>
    </row>
    <row r="52" spans="1:9" ht="13.5" customHeight="1">
      <c r="B52" s="1022" t="s">
        <v>2042</v>
      </c>
    </row>
  </sheetData>
  <mergeCells count="64">
    <mergeCell ref="F45:G45"/>
    <mergeCell ref="D46:E46"/>
    <mergeCell ref="D51:E51"/>
    <mergeCell ref="E24:F24"/>
    <mergeCell ref="G38:H38"/>
    <mergeCell ref="G40:H40"/>
    <mergeCell ref="G36:H36"/>
    <mergeCell ref="G37:H37"/>
    <mergeCell ref="D25:F25"/>
    <mergeCell ref="G35:I35"/>
    <mergeCell ref="D50:E50"/>
    <mergeCell ref="F50:G50"/>
    <mergeCell ref="H50:I50"/>
    <mergeCell ref="D40:E40"/>
    <mergeCell ref="D45:E45"/>
    <mergeCell ref="G12:H12"/>
    <mergeCell ref="D12:F12"/>
    <mergeCell ref="G51:H51"/>
    <mergeCell ref="D48:E48"/>
    <mergeCell ref="E23:F23"/>
    <mergeCell ref="D35:F35"/>
    <mergeCell ref="E36:F36"/>
    <mergeCell ref="E37:F37"/>
    <mergeCell ref="H48:I48"/>
    <mergeCell ref="D38:E39"/>
    <mergeCell ref="F38:F39"/>
    <mergeCell ref="F48:G48"/>
    <mergeCell ref="H44:I44"/>
    <mergeCell ref="H45:I45"/>
    <mergeCell ref="H49:I49"/>
    <mergeCell ref="F43:G43"/>
    <mergeCell ref="G9:H9"/>
    <mergeCell ref="G10:H10"/>
    <mergeCell ref="D7:F7"/>
    <mergeCell ref="G7:I7"/>
    <mergeCell ref="G8:H8"/>
    <mergeCell ref="F10:F11"/>
    <mergeCell ref="G21:I21"/>
    <mergeCell ref="G22:H22"/>
    <mergeCell ref="G23:H23"/>
    <mergeCell ref="G24:H24"/>
    <mergeCell ref="D43:E43"/>
    <mergeCell ref="H43:I43"/>
    <mergeCell ref="A1:A13"/>
    <mergeCell ref="E22:F22"/>
    <mergeCell ref="E8:F8"/>
    <mergeCell ref="E9:F9"/>
    <mergeCell ref="D21:F21"/>
    <mergeCell ref="A15:A27"/>
    <mergeCell ref="B9:C11"/>
    <mergeCell ref="D10:E11"/>
    <mergeCell ref="B2:B7"/>
    <mergeCell ref="B23:C25"/>
    <mergeCell ref="A48:A51"/>
    <mergeCell ref="B49:B51"/>
    <mergeCell ref="C49:C50"/>
    <mergeCell ref="B44:B46"/>
    <mergeCell ref="C44:C45"/>
    <mergeCell ref="A43:A46"/>
    <mergeCell ref="A29:A41"/>
    <mergeCell ref="C20:C21"/>
    <mergeCell ref="B16:B21"/>
    <mergeCell ref="B30:B35"/>
    <mergeCell ref="B37:C39"/>
  </mergeCells>
  <hyperlinks>
    <hyperlink ref="B27" r:id="rId1" xr:uid="{00000000-0004-0000-1900-000000000000}"/>
    <hyperlink ref="B13" r:id="rId2" xr:uid="{00000000-0004-0000-1900-000001000000}"/>
    <hyperlink ref="B41" r:id="rId3" xr:uid="{00000000-0004-0000-1900-000002000000}"/>
  </hyperlinks>
  <pageMargins left="0.39370078740157483" right="7.874015748031496E-2" top="0.74803149606299213" bottom="0.74803149606299213" header="0" footer="0"/>
  <pageSetup paperSize="9" scale="83" orientation="portrait" r:id="rId4"/>
  <headerFooter>
    <oddHeader>&amp;C&amp;11Studio Plus</oddHeader>
    <oddFooter>&amp;C&amp;11&amp;A</oddFooter>
  </headerFooter>
  <drawing r:id="rId5"/>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List30">
    <pageSetUpPr fitToPage="1"/>
  </sheetPr>
  <dimension ref="A1:I60"/>
  <sheetViews>
    <sheetView zoomScale="90" zoomScaleNormal="90" zoomScaleSheetLayoutView="90" workbookViewId="0">
      <selection activeCell="C2" sqref="C2:C9"/>
    </sheetView>
  </sheetViews>
  <sheetFormatPr baseColWidth="10" defaultColWidth="14.3984375" defaultRowHeight="15" customHeight="1"/>
  <cols>
    <col min="1" max="1" width="2.3984375" customWidth="1"/>
    <col min="2" max="2" width="19.19921875" customWidth="1"/>
    <col min="3" max="3" width="50.796875" customWidth="1"/>
    <col min="4" max="9" width="9.796875" customWidth="1"/>
    <col min="10" max="10" width="10.796875" bestFit="1" customWidth="1"/>
    <col min="11" max="17" width="8.796875" customWidth="1"/>
  </cols>
  <sheetData>
    <row r="1" spans="1:9" ht="18" customHeight="1">
      <c r="A1" s="1270" t="s">
        <v>1439</v>
      </c>
      <c r="B1" s="846" t="s">
        <v>22</v>
      </c>
      <c r="C1" s="216"/>
      <c r="D1" s="287"/>
      <c r="E1" s="287"/>
      <c r="F1" s="287"/>
      <c r="G1" s="287"/>
      <c r="H1" s="287"/>
      <c r="I1" s="295" t="s">
        <v>218</v>
      </c>
    </row>
    <row r="2" spans="1:9" ht="14.25" customHeight="1">
      <c r="A2" s="1271"/>
      <c r="B2" s="1242"/>
      <c r="C2" s="1231" t="s">
        <v>1667</v>
      </c>
      <c r="D2" s="1235" t="s">
        <v>78</v>
      </c>
      <c r="E2" s="1236"/>
      <c r="F2" s="1236"/>
      <c r="G2" s="1236"/>
      <c r="H2" s="1236"/>
      <c r="I2" s="1237"/>
    </row>
    <row r="3" spans="1:9" ht="18" customHeight="1">
      <c r="A3" s="1271"/>
      <c r="B3" s="1242"/>
      <c r="C3" s="1231"/>
      <c r="D3" s="37"/>
      <c r="E3" s="37"/>
      <c r="F3" s="37"/>
      <c r="G3" s="37"/>
      <c r="H3" s="37"/>
      <c r="I3" s="112">
        <f>'obsah 2'!D231</f>
        <v>1876</v>
      </c>
    </row>
    <row r="4" spans="1:9" ht="14.25" customHeight="1">
      <c r="A4" s="1271"/>
      <c r="B4" s="1242"/>
      <c r="C4" s="1231"/>
      <c r="D4" s="113"/>
      <c r="E4" s="113"/>
      <c r="F4" s="113"/>
      <c r="G4" s="113"/>
      <c r="H4" s="113"/>
      <c r="I4" s="235"/>
    </row>
    <row r="5" spans="1:9" ht="14.25" customHeight="1">
      <c r="A5" s="1271"/>
      <c r="B5" s="1242"/>
      <c r="C5" s="1231"/>
      <c r="D5" s="1251" t="s">
        <v>1289</v>
      </c>
      <c r="E5" s="1256"/>
      <c r="F5" s="1256"/>
      <c r="G5" s="1251" t="s">
        <v>67</v>
      </c>
      <c r="H5" s="1256"/>
      <c r="I5" s="1257"/>
    </row>
    <row r="6" spans="1:9" ht="14.25" customHeight="1">
      <c r="A6" s="1271"/>
      <c r="B6" s="1242"/>
      <c r="C6" s="1231"/>
      <c r="D6" s="42" t="s">
        <v>68</v>
      </c>
      <c r="E6" s="1248" t="s">
        <v>326</v>
      </c>
      <c r="F6" s="1259"/>
      <c r="G6" s="1253" t="s">
        <v>69</v>
      </c>
      <c r="H6" s="1259"/>
      <c r="I6" s="114">
        <v>80</v>
      </c>
    </row>
    <row r="7" spans="1:9" ht="14.25" customHeight="1">
      <c r="A7" s="1271"/>
      <c r="B7" s="1242"/>
      <c r="C7" s="1231"/>
      <c r="D7" s="99" t="s">
        <v>70</v>
      </c>
      <c r="E7" s="1244" t="s">
        <v>999</v>
      </c>
      <c r="F7" s="1350"/>
      <c r="G7" s="1246" t="s">
        <v>71</v>
      </c>
      <c r="H7" s="1350"/>
      <c r="I7" s="137">
        <v>48</v>
      </c>
    </row>
    <row r="8" spans="1:9" ht="14.25" customHeight="1">
      <c r="A8" s="1271"/>
      <c r="B8" s="1242"/>
      <c r="C8" s="1231"/>
      <c r="D8" s="276" t="s">
        <v>229</v>
      </c>
      <c r="E8" s="276"/>
      <c r="F8" s="307">
        <v>5</v>
      </c>
      <c r="G8" s="1221" t="s">
        <v>107</v>
      </c>
      <c r="H8" s="1219"/>
      <c r="I8" s="127">
        <v>51.5</v>
      </c>
    </row>
    <row r="9" spans="1:9" ht="14.25" customHeight="1">
      <c r="A9" s="1271"/>
      <c r="B9" s="1242"/>
      <c r="C9" s="1231"/>
      <c r="D9" s="1213"/>
      <c r="E9" s="1213"/>
      <c r="F9" s="307"/>
      <c r="G9" s="276" t="s">
        <v>74</v>
      </c>
      <c r="H9" s="307"/>
      <c r="I9" s="127">
        <v>47</v>
      </c>
    </row>
    <row r="10" spans="1:9" ht="14.25" customHeight="1" thickBot="1">
      <c r="A10" s="1272"/>
      <c r="B10" s="239" t="s">
        <v>1061</v>
      </c>
      <c r="C10" s="699"/>
      <c r="D10" s="1226"/>
      <c r="E10" s="1227"/>
      <c r="F10" s="132"/>
      <c r="G10" s="221"/>
      <c r="H10" s="449"/>
      <c r="I10" s="499"/>
    </row>
    <row r="11" spans="1:9" ht="10.25" customHeight="1" thickBot="1">
      <c r="A11" s="193"/>
      <c r="B11" s="1506"/>
      <c r="C11" s="1506"/>
      <c r="D11" s="131"/>
      <c r="E11" s="131"/>
      <c r="F11" s="283"/>
      <c r="G11" s="283"/>
      <c r="H11" s="150"/>
      <c r="I11" s="117"/>
    </row>
    <row r="12" spans="1:9" ht="18" customHeight="1">
      <c r="A12" s="1270" t="s">
        <v>1439</v>
      </c>
      <c r="B12" s="846" t="s">
        <v>15</v>
      </c>
      <c r="C12" s="216"/>
      <c r="D12" s="287"/>
      <c r="E12" s="287"/>
      <c r="F12" s="287"/>
      <c r="G12" s="287"/>
      <c r="H12" s="287"/>
      <c r="I12" s="295" t="s">
        <v>218</v>
      </c>
    </row>
    <row r="13" spans="1:9" ht="14.25" customHeight="1">
      <c r="A13" s="1271"/>
      <c r="B13" s="1242"/>
      <c r="C13" s="1231" t="s">
        <v>1668</v>
      </c>
      <c r="D13" s="1235" t="s">
        <v>78</v>
      </c>
      <c r="E13" s="1236"/>
      <c r="F13" s="1236"/>
      <c r="G13" s="1236"/>
      <c r="H13" s="1236"/>
      <c r="I13" s="1237"/>
    </row>
    <row r="14" spans="1:9" ht="18" customHeight="1">
      <c r="A14" s="1271"/>
      <c r="B14" s="1242"/>
      <c r="C14" s="1231"/>
      <c r="D14" s="37"/>
      <c r="E14" s="37"/>
      <c r="F14" s="37"/>
      <c r="G14" s="37"/>
      <c r="H14" s="37"/>
      <c r="I14" s="112">
        <f>'obsah 2'!D232</f>
        <v>2418</v>
      </c>
    </row>
    <row r="15" spans="1:9" ht="14.25" customHeight="1">
      <c r="A15" s="1271"/>
      <c r="B15" s="1242"/>
      <c r="C15" s="1231"/>
      <c r="D15" s="113"/>
      <c r="E15" s="113"/>
      <c r="F15" s="113"/>
      <c r="G15" s="113"/>
      <c r="H15" s="113"/>
      <c r="I15" s="538"/>
    </row>
    <row r="16" spans="1:9" ht="14.25" customHeight="1">
      <c r="A16" s="1271"/>
      <c r="B16" s="1242"/>
      <c r="C16" s="1231"/>
      <c r="D16" s="1251" t="s">
        <v>1289</v>
      </c>
      <c r="E16" s="1256"/>
      <c r="F16" s="1256"/>
      <c r="G16" s="1251" t="s">
        <v>67</v>
      </c>
      <c r="H16" s="1256"/>
      <c r="I16" s="1257"/>
    </row>
    <row r="17" spans="1:9" ht="14.25" customHeight="1">
      <c r="A17" s="1271"/>
      <c r="B17" s="1242"/>
      <c r="C17" s="1231"/>
      <c r="D17" s="42" t="s">
        <v>68</v>
      </c>
      <c r="E17" s="1248" t="s">
        <v>2099</v>
      </c>
      <c r="F17" s="1259"/>
      <c r="G17" s="1253" t="s">
        <v>69</v>
      </c>
      <c r="H17" s="1259"/>
      <c r="I17" s="114">
        <v>79.5</v>
      </c>
    </row>
    <row r="18" spans="1:9" ht="14.25" customHeight="1">
      <c r="A18" s="1271"/>
      <c r="B18" s="1242"/>
      <c r="C18" s="1231"/>
      <c r="D18" s="99" t="s">
        <v>70</v>
      </c>
      <c r="E18" s="1244"/>
      <c r="F18" s="1350"/>
      <c r="G18" s="1246" t="s">
        <v>71</v>
      </c>
      <c r="H18" s="1350"/>
      <c r="I18" s="137">
        <v>56.4</v>
      </c>
    </row>
    <row r="19" spans="1:9" ht="14.25" customHeight="1">
      <c r="A19" s="1271"/>
      <c r="B19" s="1242"/>
      <c r="C19" s="1231"/>
      <c r="D19" s="276" t="s">
        <v>229</v>
      </c>
      <c r="E19" s="276"/>
      <c r="F19" s="307"/>
      <c r="G19" s="1221" t="s">
        <v>107</v>
      </c>
      <c r="H19" s="1219"/>
      <c r="I19" s="127">
        <v>51.7</v>
      </c>
    </row>
    <row r="20" spans="1:9" ht="14.25" customHeight="1">
      <c r="A20" s="1271"/>
      <c r="B20" s="1242"/>
      <c r="C20" s="1231"/>
      <c r="D20" s="1213"/>
      <c r="E20" s="1213"/>
      <c r="F20" s="307"/>
      <c r="G20" s="276" t="s">
        <v>74</v>
      </c>
      <c r="H20" s="307"/>
      <c r="I20" s="127">
        <v>45</v>
      </c>
    </row>
    <row r="21" spans="1:9" ht="14.25" customHeight="1" thickBot="1">
      <c r="A21" s="1272"/>
      <c r="B21" s="239" t="s">
        <v>1061</v>
      </c>
      <c r="C21" s="698"/>
      <c r="D21" s="1226"/>
      <c r="E21" s="1227"/>
      <c r="F21" s="132"/>
      <c r="G21" s="221"/>
      <c r="H21" s="449"/>
      <c r="I21" s="499"/>
    </row>
    <row r="22" spans="1:9" ht="10.25" customHeight="1" thickBot="1">
      <c r="A22" s="14"/>
      <c r="B22" s="5"/>
      <c r="C22" s="21"/>
      <c r="D22" s="47"/>
      <c r="E22" s="47"/>
      <c r="F22" s="67"/>
      <c r="G22" s="67"/>
      <c r="H22" s="68"/>
      <c r="I22" s="5"/>
    </row>
    <row r="23" spans="1:9" ht="18" customHeight="1">
      <c r="A23" s="1270" t="s">
        <v>1439</v>
      </c>
      <c r="B23" s="846" t="s">
        <v>327</v>
      </c>
      <c r="C23" s="216"/>
      <c r="D23" s="287"/>
      <c r="E23" s="287"/>
      <c r="F23" s="287"/>
      <c r="G23" s="287"/>
      <c r="H23" s="287"/>
      <c r="I23" s="295" t="s">
        <v>218</v>
      </c>
    </row>
    <row r="24" spans="1:9" ht="14.25" customHeight="1">
      <c r="A24" s="1271"/>
      <c r="B24" s="1242"/>
      <c r="C24" s="1231" t="s">
        <v>1669</v>
      </c>
      <c r="D24" s="1235" t="s">
        <v>78</v>
      </c>
      <c r="E24" s="1236"/>
      <c r="F24" s="1236"/>
      <c r="G24" s="1236"/>
      <c r="H24" s="1236"/>
      <c r="I24" s="1237"/>
    </row>
    <row r="25" spans="1:9" ht="18" customHeight="1">
      <c r="A25" s="1271"/>
      <c r="B25" s="1242"/>
      <c r="C25" s="1231"/>
      <c r="D25" s="37"/>
      <c r="E25" s="37"/>
      <c r="F25" s="37"/>
      <c r="G25" s="37"/>
      <c r="H25" s="37"/>
      <c r="I25" s="112">
        <f>'obsah 2'!D233</f>
        <v>4120</v>
      </c>
    </row>
    <row r="26" spans="1:9" ht="14.25" customHeight="1">
      <c r="A26" s="1271"/>
      <c r="B26" s="1242"/>
      <c r="C26" s="1231"/>
      <c r="D26" s="113"/>
      <c r="E26" s="113"/>
      <c r="F26" s="113"/>
      <c r="G26" s="113"/>
      <c r="H26" s="113"/>
      <c r="I26" s="235"/>
    </row>
    <row r="27" spans="1:9" ht="14.25" customHeight="1">
      <c r="A27" s="1271"/>
      <c r="B27" s="1242"/>
      <c r="C27" s="1231"/>
      <c r="D27" s="1251" t="s">
        <v>1289</v>
      </c>
      <c r="E27" s="1256"/>
      <c r="F27" s="1256"/>
      <c r="G27" s="1251" t="s">
        <v>67</v>
      </c>
      <c r="H27" s="1256"/>
      <c r="I27" s="1257"/>
    </row>
    <row r="28" spans="1:9" ht="14.25" customHeight="1">
      <c r="A28" s="1271"/>
      <c r="B28" s="1242"/>
      <c r="C28" s="1231"/>
      <c r="D28" s="42" t="s">
        <v>68</v>
      </c>
      <c r="E28" s="1248"/>
      <c r="F28" s="1259"/>
      <c r="G28" s="1253" t="s">
        <v>69</v>
      </c>
      <c r="H28" s="1259"/>
      <c r="I28" s="114">
        <v>109</v>
      </c>
    </row>
    <row r="29" spans="1:9" ht="14.25" customHeight="1">
      <c r="A29" s="1271"/>
      <c r="B29" s="1242"/>
      <c r="C29" s="1231"/>
      <c r="D29" s="99" t="s">
        <v>70</v>
      </c>
      <c r="E29" s="1244"/>
      <c r="F29" s="1350"/>
      <c r="G29" s="1246" t="s">
        <v>71</v>
      </c>
      <c r="H29" s="1350"/>
      <c r="I29" s="137">
        <v>57.2</v>
      </c>
    </row>
    <row r="30" spans="1:9" ht="14.25" customHeight="1">
      <c r="A30" s="1271"/>
      <c r="B30" s="1242"/>
      <c r="C30" s="1231"/>
      <c r="D30" s="276" t="s">
        <v>229</v>
      </c>
      <c r="E30" s="276"/>
      <c r="F30" s="307"/>
      <c r="G30" s="1221" t="s">
        <v>107</v>
      </c>
      <c r="H30" s="1219"/>
      <c r="I30" s="127">
        <v>52</v>
      </c>
    </row>
    <row r="31" spans="1:9" ht="14.25" customHeight="1">
      <c r="A31" s="1271"/>
      <c r="B31" s="1242"/>
      <c r="C31" s="1231"/>
      <c r="D31" s="276"/>
      <c r="E31" s="276"/>
      <c r="F31" s="307"/>
      <c r="G31" s="276" t="s">
        <v>74</v>
      </c>
      <c r="H31" s="307"/>
      <c r="I31" s="127">
        <v>75</v>
      </c>
    </row>
    <row r="32" spans="1:9" ht="14.25" customHeight="1" thickBot="1">
      <c r="A32" s="1272"/>
      <c r="B32" s="239" t="s">
        <v>1061</v>
      </c>
      <c r="C32" s="204"/>
      <c r="D32" s="1226"/>
      <c r="E32" s="1227"/>
      <c r="F32" s="132"/>
      <c r="G32" s="221"/>
      <c r="H32" s="449"/>
      <c r="I32" s="499"/>
    </row>
    <row r="33" spans="4:9" ht="9" customHeight="1">
      <c r="D33" s="29"/>
      <c r="E33" s="29"/>
      <c r="F33" s="29"/>
      <c r="G33" s="29"/>
      <c r="H33" s="29"/>
      <c r="I33" s="29"/>
    </row>
    <row r="34" spans="4:9" ht="12.75" customHeight="1"/>
    <row r="35" spans="4:9" ht="18" customHeight="1"/>
    <row r="36" spans="4:9" ht="12.75" customHeight="1"/>
    <row r="37" spans="4:9" ht="12.75" customHeight="1"/>
    <row r="38" spans="4:9" ht="12.75" customHeight="1"/>
    <row r="39" spans="4:9" ht="12.75" customHeight="1"/>
    <row r="40" spans="4:9" ht="12.75" customHeight="1"/>
    <row r="41" spans="4:9" ht="12.75" customHeight="1"/>
    <row r="42" spans="4:9" ht="12.75" customHeight="1"/>
    <row r="43" spans="4:9" ht="12.75" customHeight="1"/>
    <row r="44" spans="4:9" ht="12.75" customHeight="1"/>
    <row r="45" spans="4:9" ht="12.75" customHeight="1"/>
    <row r="46" spans="4:9" ht="12.75" customHeight="1"/>
    <row r="47" spans="4:9" ht="12.75" customHeight="1"/>
    <row r="48" spans="4:9"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sheetData>
  <mergeCells count="39">
    <mergeCell ref="E29:F29"/>
    <mergeCell ref="G29:H29"/>
    <mergeCell ref="G30:H30"/>
    <mergeCell ref="D32:E32"/>
    <mergeCell ref="D24:I24"/>
    <mergeCell ref="D27:F27"/>
    <mergeCell ref="G27:I27"/>
    <mergeCell ref="E28:F28"/>
    <mergeCell ref="G28:H28"/>
    <mergeCell ref="E18:F18"/>
    <mergeCell ref="G18:H18"/>
    <mergeCell ref="G19:H19"/>
    <mergeCell ref="D21:E21"/>
    <mergeCell ref="D20:E20"/>
    <mergeCell ref="D13:I13"/>
    <mergeCell ref="D16:F16"/>
    <mergeCell ref="G16:I16"/>
    <mergeCell ref="E17:F17"/>
    <mergeCell ref="G17:H17"/>
    <mergeCell ref="D2:I2"/>
    <mergeCell ref="D5:F5"/>
    <mergeCell ref="G5:I5"/>
    <mergeCell ref="D10:E10"/>
    <mergeCell ref="E6:F6"/>
    <mergeCell ref="G6:H6"/>
    <mergeCell ref="E7:F7"/>
    <mergeCell ref="G7:H7"/>
    <mergeCell ref="G8:H8"/>
    <mergeCell ref="D9:E9"/>
    <mergeCell ref="A1:A10"/>
    <mergeCell ref="A12:A21"/>
    <mergeCell ref="B2:B9"/>
    <mergeCell ref="B11:C11"/>
    <mergeCell ref="A23:A32"/>
    <mergeCell ref="C13:C20"/>
    <mergeCell ref="B13:B20"/>
    <mergeCell ref="B24:B31"/>
    <mergeCell ref="C24:C31"/>
    <mergeCell ref="C2:C9"/>
  </mergeCells>
  <hyperlinks>
    <hyperlink ref="B10" r:id="rId1" xr:uid="{00000000-0004-0000-1A00-000000000000}"/>
    <hyperlink ref="B21" r:id="rId2" xr:uid="{00000000-0004-0000-1A00-000001000000}"/>
    <hyperlink ref="B32" r:id="rId3" xr:uid="{00000000-0004-0000-1A00-000002000000}"/>
  </hyperlinks>
  <pageMargins left="0.39370078740157483" right="7.874015748031496E-2" top="0.74803149606299213" bottom="0.74803149606299213" header="0" footer="0"/>
  <pageSetup paperSize="9" scale="80" orientation="portrait" r:id="rId4"/>
  <headerFooter>
    <oddHeader>&amp;C&amp;11Studio Plus</oddHeader>
    <oddFooter>&amp;C&amp;11&amp;A</oddFooter>
  </headerFooter>
  <drawing r:id="rId5"/>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List31">
    <pageSetUpPr fitToPage="1"/>
  </sheetPr>
  <dimension ref="A1:M55"/>
  <sheetViews>
    <sheetView zoomScale="90" zoomScaleNormal="90" zoomScaleSheetLayoutView="90" workbookViewId="0">
      <selection sqref="A1:A10"/>
    </sheetView>
  </sheetViews>
  <sheetFormatPr baseColWidth="10" defaultColWidth="14.3984375" defaultRowHeight="15" customHeight="1"/>
  <cols>
    <col min="1" max="1" width="2.3984375" customWidth="1"/>
    <col min="2" max="2" width="19.19921875" customWidth="1"/>
    <col min="3" max="3" width="50.796875" customWidth="1"/>
    <col min="4" max="9" width="9.796875" customWidth="1"/>
    <col min="10" max="10" width="10.796875" bestFit="1" customWidth="1"/>
    <col min="11" max="11" width="9.19921875" customWidth="1"/>
    <col min="12" max="26" width="8.796875" customWidth="1"/>
  </cols>
  <sheetData>
    <row r="1" spans="1:9" ht="18" customHeight="1">
      <c r="A1" s="1331" t="s">
        <v>1439</v>
      </c>
      <c r="B1" s="847" t="s">
        <v>329</v>
      </c>
      <c r="C1" s="849" t="s">
        <v>12</v>
      </c>
      <c r="D1" s="287"/>
      <c r="E1" s="287"/>
      <c r="F1" s="287"/>
      <c r="G1" s="287"/>
      <c r="H1" s="287"/>
      <c r="I1" s="295" t="s">
        <v>218</v>
      </c>
    </row>
    <row r="2" spans="1:9" ht="14.25" customHeight="1">
      <c r="A2" s="1509"/>
      <c r="B2" s="1255"/>
      <c r="C2" s="1279" t="s">
        <v>1670</v>
      </c>
      <c r="D2" s="1235" t="s">
        <v>78</v>
      </c>
      <c r="E2" s="1236"/>
      <c r="F2" s="1236"/>
      <c r="G2" s="1236"/>
      <c r="H2" s="1236"/>
      <c r="I2" s="1237"/>
    </row>
    <row r="3" spans="1:9" ht="18" customHeight="1">
      <c r="A3" s="1509"/>
      <c r="B3" s="1255"/>
      <c r="C3" s="1289"/>
      <c r="D3" s="37"/>
      <c r="E3" s="37"/>
      <c r="F3" s="37"/>
      <c r="G3" s="37"/>
      <c r="H3" s="37"/>
      <c r="I3" s="112">
        <f>'obsah 2'!D235</f>
        <v>1645</v>
      </c>
    </row>
    <row r="4" spans="1:9" ht="14.25" customHeight="1">
      <c r="A4" s="1509"/>
      <c r="B4" s="1255"/>
      <c r="C4" s="1289"/>
      <c r="D4" s="113"/>
      <c r="E4" s="113"/>
      <c r="F4" s="113"/>
      <c r="G4" s="113"/>
      <c r="H4" s="113"/>
      <c r="I4" s="235"/>
    </row>
    <row r="5" spans="1:9" ht="14.25" customHeight="1">
      <c r="A5" s="1509"/>
      <c r="B5" s="1255"/>
      <c r="C5" s="1289"/>
      <c r="D5" s="1251" t="s">
        <v>1289</v>
      </c>
      <c r="E5" s="1256"/>
      <c r="F5" s="1256"/>
      <c r="G5" s="1251" t="s">
        <v>67</v>
      </c>
      <c r="H5" s="1256"/>
      <c r="I5" s="1257"/>
    </row>
    <row r="6" spans="1:9" ht="14.25" customHeight="1">
      <c r="A6" s="1509"/>
      <c r="B6" s="1255"/>
      <c r="C6" s="1289"/>
      <c r="D6" s="42" t="s">
        <v>68</v>
      </c>
      <c r="E6" s="1248" t="s">
        <v>330</v>
      </c>
      <c r="F6" s="1259"/>
      <c r="G6" s="1253" t="s">
        <v>69</v>
      </c>
      <c r="H6" s="1259"/>
      <c r="I6" s="114">
        <v>78</v>
      </c>
    </row>
    <row r="7" spans="1:9" ht="14.25" customHeight="1">
      <c r="A7" s="1509"/>
      <c r="B7" s="1255"/>
      <c r="C7" s="1289"/>
      <c r="D7" s="42" t="s">
        <v>70</v>
      </c>
      <c r="E7" s="1248" t="s">
        <v>1000</v>
      </c>
      <c r="F7" s="1259"/>
      <c r="G7" s="1253" t="s">
        <v>71</v>
      </c>
      <c r="H7" s="1259"/>
      <c r="I7" s="114">
        <v>52</v>
      </c>
    </row>
    <row r="8" spans="1:9" ht="14.25" customHeight="1">
      <c r="A8" s="1509"/>
      <c r="B8" s="1255"/>
      <c r="C8" s="308" t="s">
        <v>331</v>
      </c>
      <c r="D8" s="1407">
        <f>606*'obsah 1'!B6</f>
        <v>606</v>
      </c>
      <c r="E8" s="1259"/>
      <c r="F8" s="46">
        <v>606</v>
      </c>
      <c r="G8" s="1253" t="s">
        <v>107</v>
      </c>
      <c r="H8" s="1259"/>
      <c r="I8" s="114">
        <v>53</v>
      </c>
    </row>
    <row r="9" spans="1:9" ht="14.25" customHeight="1">
      <c r="A9" s="1509"/>
      <c r="B9" s="829"/>
      <c r="C9" s="286" t="s">
        <v>332</v>
      </c>
      <c r="D9" s="1407">
        <f>1256*'obsah 1'!B6</f>
        <v>1256</v>
      </c>
      <c r="E9" s="1259"/>
      <c r="F9" s="46">
        <v>1256</v>
      </c>
      <c r="G9" s="42" t="s">
        <v>74</v>
      </c>
      <c r="H9" s="128"/>
      <c r="I9" s="114">
        <v>45</v>
      </c>
    </row>
    <row r="10" spans="1:9" ht="14.25" customHeight="1" thickBot="1">
      <c r="A10" s="1510"/>
      <c r="B10" s="401" t="s">
        <v>1061</v>
      </c>
      <c r="C10" s="465" t="s">
        <v>333</v>
      </c>
      <c r="D10" s="1511">
        <f>330*'obsah 1'!B6</f>
        <v>330</v>
      </c>
      <c r="E10" s="1262"/>
      <c r="F10" s="466">
        <v>330</v>
      </c>
      <c r="G10" s="530"/>
      <c r="H10" s="531"/>
      <c r="I10" s="139"/>
    </row>
    <row r="11" spans="1:9" ht="10.25" customHeight="1" thickBot="1">
      <c r="A11" s="5"/>
      <c r="B11" s="5"/>
      <c r="C11" s="5"/>
      <c r="D11" s="28"/>
      <c r="E11" s="28"/>
      <c r="F11" s="28"/>
      <c r="G11" s="28"/>
      <c r="H11" s="28"/>
      <c r="I11" s="28"/>
    </row>
    <row r="12" spans="1:9" ht="18" customHeight="1">
      <c r="A12" s="1313" t="s">
        <v>1439</v>
      </c>
      <c r="B12" s="845" t="s">
        <v>334</v>
      </c>
      <c r="C12" s="849" t="s">
        <v>12</v>
      </c>
      <c r="D12" s="287">
        <v>0</v>
      </c>
      <c r="E12" s="287" t="s">
        <v>1111</v>
      </c>
      <c r="F12" s="287" t="s">
        <v>1112</v>
      </c>
      <c r="G12" s="287" t="s">
        <v>481</v>
      </c>
      <c r="H12" s="299" t="s">
        <v>113</v>
      </c>
      <c r="I12" s="295"/>
    </row>
    <row r="13" spans="1:9" ht="14.25" customHeight="1">
      <c r="A13" s="1314"/>
      <c r="B13" s="1229"/>
      <c r="C13" s="1279" t="s">
        <v>1671</v>
      </c>
      <c r="D13" s="1235" t="s">
        <v>78</v>
      </c>
      <c r="E13" s="1236"/>
      <c r="F13" s="1236"/>
      <c r="G13" s="1236"/>
      <c r="H13" s="1280"/>
      <c r="I13" s="1316"/>
    </row>
    <row r="14" spans="1:9" ht="18" customHeight="1">
      <c r="A14" s="1314"/>
      <c r="B14" s="1229"/>
      <c r="C14" s="1289"/>
      <c r="D14" s="1082" t="s">
        <v>221</v>
      </c>
      <c r="E14" s="37">
        <f>'obsah 2'!D236</f>
        <v>2196</v>
      </c>
      <c r="F14" s="37">
        <f>'obsah 2'!E236</f>
        <v>2333</v>
      </c>
      <c r="G14" s="37">
        <f>'obsah 2'!F236</f>
        <v>2431</v>
      </c>
      <c r="H14" s="1082" t="s">
        <v>221</v>
      </c>
      <c r="I14" s="536"/>
    </row>
    <row r="15" spans="1:9" ht="14.25" customHeight="1">
      <c r="A15" s="1314"/>
      <c r="B15" s="1229"/>
      <c r="C15" s="1289"/>
      <c r="D15" s="113"/>
      <c r="E15" s="113"/>
      <c r="F15" s="113"/>
      <c r="G15" s="113"/>
      <c r="H15" s="113">
        <v>2310</v>
      </c>
      <c r="I15" s="235">
        <v>2310</v>
      </c>
    </row>
    <row r="16" spans="1:9" ht="14.25" customHeight="1">
      <c r="A16" s="1314"/>
      <c r="B16" s="1229"/>
      <c r="C16" s="1289"/>
      <c r="D16" s="1251" t="s">
        <v>1289</v>
      </c>
      <c r="E16" s="1256"/>
      <c r="F16" s="1256"/>
      <c r="G16" s="1251" t="s">
        <v>67</v>
      </c>
      <c r="H16" s="1256"/>
      <c r="I16" s="1257"/>
    </row>
    <row r="17" spans="1:13" ht="14.25" customHeight="1">
      <c r="A17" s="1314"/>
      <c r="B17" s="1229"/>
      <c r="C17" s="1289"/>
      <c r="D17" s="42" t="s">
        <v>68</v>
      </c>
      <c r="E17" s="1248" t="s">
        <v>335</v>
      </c>
      <c r="F17" s="1259"/>
      <c r="G17" s="1253" t="s">
        <v>69</v>
      </c>
      <c r="H17" s="1259"/>
      <c r="I17" s="114">
        <v>78</v>
      </c>
      <c r="J17" s="15"/>
      <c r="K17" s="23"/>
      <c r="L17" s="23"/>
      <c r="M17" s="23"/>
    </row>
    <row r="18" spans="1:13" ht="14.25" customHeight="1">
      <c r="A18" s="1314"/>
      <c r="B18" s="1229"/>
      <c r="C18" s="1289"/>
      <c r="D18" s="42" t="s">
        <v>70</v>
      </c>
      <c r="E18" s="1248" t="s">
        <v>1000</v>
      </c>
      <c r="F18" s="1259"/>
      <c r="G18" s="1253" t="s">
        <v>71</v>
      </c>
      <c r="H18" s="1259"/>
      <c r="I18" s="114">
        <v>52</v>
      </c>
      <c r="J18" s="15"/>
      <c r="K18" s="23"/>
      <c r="L18" s="23"/>
      <c r="M18" s="23"/>
    </row>
    <row r="19" spans="1:13" ht="14.25" customHeight="1">
      <c r="A19" s="1314"/>
      <c r="B19" s="1229"/>
      <c r="C19" s="308" t="s">
        <v>336</v>
      </c>
      <c r="D19" s="1507">
        <f>'obsah 1'!J165</f>
        <v>606</v>
      </c>
      <c r="E19" s="1350"/>
      <c r="F19" s="532">
        <v>606</v>
      </c>
      <c r="G19" s="1253" t="s">
        <v>107</v>
      </c>
      <c r="H19" s="1259"/>
      <c r="I19" s="114">
        <v>53</v>
      </c>
      <c r="J19" s="15"/>
      <c r="K19" s="23"/>
      <c r="L19" s="23"/>
      <c r="M19" s="23"/>
    </row>
    <row r="20" spans="1:13" ht="14.25" customHeight="1">
      <c r="A20" s="1314"/>
      <c r="B20" s="829"/>
      <c r="C20" s="286" t="s">
        <v>337</v>
      </c>
      <c r="D20" s="1220">
        <f>'obsah 1'!J166</f>
        <v>1256</v>
      </c>
      <c r="E20" s="1219"/>
      <c r="F20" s="533">
        <v>1256</v>
      </c>
      <c r="G20" s="140" t="s">
        <v>74</v>
      </c>
      <c r="H20" s="50"/>
      <c r="I20" s="137">
        <v>47</v>
      </c>
      <c r="J20" s="15"/>
      <c r="K20" s="23"/>
      <c r="L20" s="23"/>
      <c r="M20" s="23" t="s">
        <v>1063</v>
      </c>
    </row>
    <row r="21" spans="1:13" ht="14.25" customHeight="1" thickBot="1">
      <c r="A21" s="1315"/>
      <c r="B21" s="428" t="s">
        <v>1061</v>
      </c>
      <c r="C21" s="465" t="s">
        <v>338</v>
      </c>
      <c r="D21" s="1260">
        <f>'obsah 1'!J167</f>
        <v>330</v>
      </c>
      <c r="E21" s="1290"/>
      <c r="F21" s="537">
        <v>330</v>
      </c>
      <c r="G21" s="1508" t="s">
        <v>1296</v>
      </c>
      <c r="H21" s="1290"/>
      <c r="I21" s="371" t="s">
        <v>1051</v>
      </c>
      <c r="J21" s="15"/>
      <c r="K21" s="23"/>
      <c r="L21" s="23"/>
      <c r="M21" s="23"/>
    </row>
    <row r="22" spans="1:13" ht="10.25" customHeight="1" thickBot="1">
      <c r="A22" s="14"/>
      <c r="B22" s="5"/>
      <c r="C22" s="21"/>
      <c r="D22" s="47"/>
      <c r="E22" s="47"/>
      <c r="F22" s="47"/>
      <c r="G22" s="67"/>
      <c r="H22" s="67"/>
      <c r="I22" s="68"/>
      <c r="J22" s="5"/>
      <c r="K22" s="5"/>
      <c r="L22" s="5"/>
      <c r="M22" s="5"/>
    </row>
    <row r="23" spans="1:13" ht="18" customHeight="1">
      <c r="A23" s="1331" t="s">
        <v>1439</v>
      </c>
      <c r="B23" s="846" t="s">
        <v>339</v>
      </c>
      <c r="C23" s="849" t="s">
        <v>12</v>
      </c>
      <c r="D23" s="287"/>
      <c r="E23" s="287"/>
      <c r="F23" s="287"/>
      <c r="G23" s="287"/>
      <c r="H23" s="287"/>
      <c r="I23" s="295" t="s">
        <v>218</v>
      </c>
      <c r="J23" s="218"/>
      <c r="K23" s="23"/>
      <c r="L23" s="23"/>
      <c r="M23" s="23"/>
    </row>
    <row r="24" spans="1:13" ht="14.25" customHeight="1">
      <c r="A24" s="1509"/>
      <c r="B24" s="1242"/>
      <c r="C24" s="1231" t="s">
        <v>2085</v>
      </c>
      <c r="D24" s="1235" t="s">
        <v>2084</v>
      </c>
      <c r="E24" s="1236"/>
      <c r="F24" s="1236"/>
      <c r="G24" s="1236"/>
      <c r="H24" s="1236"/>
      <c r="I24" s="1237"/>
      <c r="J24" s="15"/>
      <c r="K24" s="23"/>
      <c r="L24" s="23"/>
      <c r="M24" s="23"/>
    </row>
    <row r="25" spans="1:13" ht="18" customHeight="1">
      <c r="A25" s="1509"/>
      <c r="B25" s="1242"/>
      <c r="C25" s="1231"/>
      <c r="D25" s="37"/>
      <c r="E25" s="37"/>
      <c r="F25" s="37"/>
      <c r="G25" s="37"/>
      <c r="H25" s="37"/>
      <c r="I25" s="112">
        <f>'obsah 2'!D237</f>
        <v>2743</v>
      </c>
      <c r="J25" s="15"/>
      <c r="K25" s="23"/>
      <c r="L25" s="23"/>
      <c r="M25" s="23"/>
    </row>
    <row r="26" spans="1:13" ht="14.25" customHeight="1">
      <c r="A26" s="1509"/>
      <c r="B26" s="1242"/>
      <c r="C26" s="1231"/>
      <c r="D26" s="113"/>
      <c r="E26" s="113"/>
      <c r="F26" s="113"/>
      <c r="G26" s="113"/>
      <c r="H26" s="233"/>
      <c r="I26" s="235"/>
      <c r="J26" s="15"/>
      <c r="K26" s="24"/>
      <c r="L26" s="23"/>
      <c r="M26" s="23"/>
    </row>
    <row r="27" spans="1:13" ht="14.25" customHeight="1">
      <c r="A27" s="1509"/>
      <c r="B27" s="1242"/>
      <c r="C27" s="1231"/>
      <c r="D27" s="1251" t="s">
        <v>1289</v>
      </c>
      <c r="E27" s="1256"/>
      <c r="F27" s="1256"/>
      <c r="G27" s="1225" t="s">
        <v>67</v>
      </c>
      <c r="H27" s="1215"/>
      <c r="I27" s="1228"/>
      <c r="J27" s="15"/>
      <c r="K27" s="23"/>
      <c r="L27" s="23"/>
      <c r="M27" s="23"/>
    </row>
    <row r="28" spans="1:13" ht="14.25" customHeight="1">
      <c r="A28" s="1509"/>
      <c r="B28" s="1242"/>
      <c r="C28" s="1231"/>
      <c r="D28" s="99" t="s">
        <v>68</v>
      </c>
      <c r="E28" s="1244" t="s">
        <v>294</v>
      </c>
      <c r="F28" s="1280"/>
      <c r="G28" s="1221" t="s">
        <v>69</v>
      </c>
      <c r="H28" s="1219"/>
      <c r="I28" s="127">
        <v>79</v>
      </c>
      <c r="J28" s="15"/>
      <c r="K28" s="23"/>
      <c r="L28" s="23"/>
      <c r="M28" s="23"/>
    </row>
    <row r="29" spans="1:13" ht="14.25" customHeight="1">
      <c r="A29" s="1509"/>
      <c r="B29" s="1242"/>
      <c r="C29" s="1231"/>
      <c r="D29" s="534" t="s">
        <v>70</v>
      </c>
      <c r="E29" s="1512" t="s">
        <v>1001</v>
      </c>
      <c r="F29" s="1513"/>
      <c r="G29" s="1221" t="s">
        <v>71</v>
      </c>
      <c r="H29" s="1219"/>
      <c r="I29" s="127">
        <v>56</v>
      </c>
      <c r="J29" s="15"/>
      <c r="K29" s="23"/>
      <c r="L29" s="23"/>
      <c r="M29" s="23"/>
    </row>
    <row r="30" spans="1:13" ht="14.25" customHeight="1">
      <c r="A30" s="1509"/>
      <c r="B30" s="1242"/>
      <c r="C30" s="1231"/>
      <c r="D30" s="535"/>
      <c r="E30" s="1434"/>
      <c r="F30" s="1514"/>
      <c r="G30" s="1221" t="s">
        <v>107</v>
      </c>
      <c r="H30" s="1219"/>
      <c r="I30" s="127">
        <v>53</v>
      </c>
      <c r="J30" s="15"/>
      <c r="K30" s="23"/>
      <c r="L30" s="23"/>
      <c r="M30" s="23"/>
    </row>
    <row r="31" spans="1:13" ht="14.25" customHeight="1">
      <c r="A31" s="1509"/>
      <c r="B31" s="829"/>
      <c r="C31" s="116"/>
      <c r="D31" s="1385"/>
      <c r="E31" s="1215"/>
      <c r="F31" s="150"/>
      <c r="G31" s="1221" t="s">
        <v>74</v>
      </c>
      <c r="H31" s="1219"/>
      <c r="I31" s="127">
        <v>45</v>
      </c>
      <c r="J31" s="15"/>
      <c r="K31" s="23"/>
      <c r="L31" s="23"/>
      <c r="M31" s="23"/>
    </row>
    <row r="32" spans="1:13" ht="14.25" customHeight="1" thickBot="1">
      <c r="A32" s="1510"/>
      <c r="B32" s="239" t="s">
        <v>1061</v>
      </c>
      <c r="C32" s="495"/>
      <c r="D32" s="1226"/>
      <c r="E32" s="1227"/>
      <c r="F32" s="221"/>
      <c r="G32" s="221"/>
      <c r="H32" s="449"/>
      <c r="I32" s="499"/>
    </row>
    <row r="33" spans="1:9" ht="10.25" customHeight="1" thickBot="1">
      <c r="A33" s="14"/>
      <c r="B33" s="5"/>
      <c r="C33" s="21"/>
      <c r="D33" s="47"/>
      <c r="E33" s="47"/>
      <c r="F33" s="47"/>
      <c r="G33" s="67"/>
      <c r="H33" s="67"/>
      <c r="I33" s="68"/>
    </row>
    <row r="34" spans="1:9" ht="18" customHeight="1">
      <c r="A34" s="1313" t="s">
        <v>1439</v>
      </c>
      <c r="B34" s="845" t="s">
        <v>340</v>
      </c>
      <c r="C34" s="849" t="s">
        <v>12</v>
      </c>
      <c r="D34" s="287">
        <v>0</v>
      </c>
      <c r="E34" s="287" t="s">
        <v>1111</v>
      </c>
      <c r="F34" s="287" t="s">
        <v>1112</v>
      </c>
      <c r="G34" s="287" t="s">
        <v>481</v>
      </c>
      <c r="H34" s="299" t="s">
        <v>113</v>
      </c>
      <c r="I34" s="295"/>
    </row>
    <row r="35" spans="1:9" ht="14.25" customHeight="1">
      <c r="A35" s="1314"/>
      <c r="B35" s="1229"/>
      <c r="C35" s="1231" t="s">
        <v>2086</v>
      </c>
      <c r="D35" s="1235" t="s">
        <v>2084</v>
      </c>
      <c r="E35" s="1236"/>
      <c r="F35" s="1236"/>
      <c r="G35" s="1236"/>
      <c r="H35" s="1236"/>
      <c r="I35" s="1237"/>
    </row>
    <row r="36" spans="1:9" ht="18" customHeight="1">
      <c r="A36" s="1314"/>
      <c r="B36" s="1229"/>
      <c r="C36" s="1231"/>
      <c r="D36" s="1082" t="s">
        <v>221</v>
      </c>
      <c r="E36" s="37">
        <f>'obsah 2'!D238</f>
        <v>3292</v>
      </c>
      <c r="F36" s="37">
        <f>'obsah 2'!E238</f>
        <v>3429</v>
      </c>
      <c r="G36" s="37">
        <f>'obsah 2'!F238</f>
        <v>3526</v>
      </c>
      <c r="H36" s="1082" t="s">
        <v>221</v>
      </c>
      <c r="I36" s="112"/>
    </row>
    <row r="37" spans="1:9" ht="14.25" customHeight="1">
      <c r="A37" s="1314"/>
      <c r="B37" s="1229"/>
      <c r="C37" s="1231"/>
      <c r="D37" s="113"/>
      <c r="E37" s="113"/>
      <c r="F37" s="113"/>
      <c r="G37" s="113"/>
      <c r="H37" s="113"/>
      <c r="I37" s="235">
        <v>3053</v>
      </c>
    </row>
    <row r="38" spans="1:9" ht="14.25" customHeight="1">
      <c r="A38" s="1314"/>
      <c r="B38" s="1229"/>
      <c r="C38" s="1231"/>
      <c r="D38" s="1225" t="s">
        <v>1289</v>
      </c>
      <c r="E38" s="1215"/>
      <c r="F38" s="1215"/>
      <c r="G38" s="1251" t="s">
        <v>67</v>
      </c>
      <c r="H38" s="1256"/>
      <c r="I38" s="1257"/>
    </row>
    <row r="39" spans="1:9" ht="14.25" customHeight="1">
      <c r="A39" s="1314"/>
      <c r="B39" s="1229"/>
      <c r="C39" s="1231"/>
      <c r="D39" s="276" t="s">
        <v>68</v>
      </c>
      <c r="E39" s="1213" t="s">
        <v>341</v>
      </c>
      <c r="F39" s="1219"/>
      <c r="G39" s="1258" t="s">
        <v>69</v>
      </c>
      <c r="H39" s="1259"/>
      <c r="I39" s="114">
        <v>79</v>
      </c>
    </row>
    <row r="40" spans="1:9" ht="14.25" customHeight="1">
      <c r="A40" s="1314"/>
      <c r="B40" s="1229"/>
      <c r="C40" s="1231"/>
      <c r="D40" s="276" t="s">
        <v>70</v>
      </c>
      <c r="E40" s="1213" t="s">
        <v>1001</v>
      </c>
      <c r="F40" s="1219"/>
      <c r="G40" s="1258" t="s">
        <v>71</v>
      </c>
      <c r="H40" s="1259"/>
      <c r="I40" s="114">
        <v>56</v>
      </c>
    </row>
    <row r="41" spans="1:9" ht="14.25" customHeight="1">
      <c r="A41" s="1314"/>
      <c r="B41" s="1229"/>
      <c r="C41" s="1231"/>
      <c r="D41" s="276"/>
      <c r="E41" s="1213"/>
      <c r="F41" s="1219"/>
      <c r="G41" s="1356" t="s">
        <v>107</v>
      </c>
      <c r="H41" s="1350"/>
      <c r="I41" s="137">
        <v>53</v>
      </c>
    </row>
    <row r="42" spans="1:9" ht="14.25" customHeight="1">
      <c r="A42" s="1314"/>
      <c r="B42" s="829"/>
      <c r="C42" s="223"/>
      <c r="D42" s="1385"/>
      <c r="E42" s="1215"/>
      <c r="F42" s="150"/>
      <c r="G42" s="276" t="s">
        <v>74</v>
      </c>
      <c r="H42" s="307"/>
      <c r="I42" s="127">
        <v>47</v>
      </c>
    </row>
    <row r="43" spans="1:9" ht="14.25" customHeight="1" thickBot="1">
      <c r="A43" s="1315"/>
      <c r="B43" s="428" t="s">
        <v>1061</v>
      </c>
      <c r="C43" s="302"/>
      <c r="D43" s="1226"/>
      <c r="E43" s="1227"/>
      <c r="F43" s="221"/>
      <c r="G43" s="1277" t="s">
        <v>1296</v>
      </c>
      <c r="H43" s="1290"/>
      <c r="I43" s="371" t="s">
        <v>1051</v>
      </c>
    </row>
    <row r="44" spans="1:9" ht="10.25" customHeight="1" thickBot="1">
      <c r="A44" s="14"/>
      <c r="B44" s="5"/>
      <c r="C44" s="21"/>
      <c r="D44" s="47"/>
      <c r="E44" s="47"/>
      <c r="F44" s="47"/>
      <c r="G44" s="67"/>
      <c r="H44" s="67"/>
      <c r="I44" s="68"/>
    </row>
    <row r="45" spans="1:9" ht="18" customHeight="1">
      <c r="A45" s="1331" t="s">
        <v>1439</v>
      </c>
      <c r="B45" s="847" t="s">
        <v>342</v>
      </c>
      <c r="C45" s="849" t="s">
        <v>12</v>
      </c>
      <c r="D45" s="287"/>
      <c r="E45" s="287"/>
      <c r="F45" s="287"/>
      <c r="G45" s="287"/>
      <c r="H45" s="287"/>
      <c r="I45" s="295" t="s">
        <v>218</v>
      </c>
    </row>
    <row r="46" spans="1:9" ht="14.25" customHeight="1">
      <c r="A46" s="1509"/>
      <c r="B46" s="1255"/>
      <c r="C46" s="1231" t="s">
        <v>2087</v>
      </c>
      <c r="D46" s="1235" t="s">
        <v>2084</v>
      </c>
      <c r="E46" s="1236"/>
      <c r="F46" s="1236"/>
      <c r="G46" s="1236"/>
      <c r="H46" s="1236"/>
      <c r="I46" s="1237"/>
    </row>
    <row r="47" spans="1:9" ht="18" customHeight="1">
      <c r="A47" s="1509"/>
      <c r="B47" s="1255"/>
      <c r="C47" s="1231"/>
      <c r="D47" s="37"/>
      <c r="E47" s="37"/>
      <c r="F47" s="37"/>
      <c r="G47" s="37"/>
      <c r="H47" s="37"/>
      <c r="I47" s="112">
        <f>'obsah 2'!D239</f>
        <v>3299</v>
      </c>
    </row>
    <row r="48" spans="1:9" ht="14.25" customHeight="1">
      <c r="A48" s="1509"/>
      <c r="B48" s="1255"/>
      <c r="C48" s="1231"/>
      <c r="D48" s="113"/>
      <c r="E48" s="113"/>
      <c r="F48" s="113"/>
      <c r="G48" s="113"/>
      <c r="H48" s="233"/>
      <c r="I48" s="235"/>
    </row>
    <row r="49" spans="1:9" ht="14.25" customHeight="1">
      <c r="A49" s="1509"/>
      <c r="B49" s="1255"/>
      <c r="C49" s="1231"/>
      <c r="D49" s="1251" t="s">
        <v>1289</v>
      </c>
      <c r="E49" s="1256"/>
      <c r="F49" s="1256"/>
      <c r="G49" s="1251" t="s">
        <v>67</v>
      </c>
      <c r="H49" s="1256"/>
      <c r="I49" s="1257"/>
    </row>
    <row r="50" spans="1:9" ht="14.25" customHeight="1">
      <c r="A50" s="1509"/>
      <c r="B50" s="1255"/>
      <c r="C50" s="1231"/>
      <c r="D50" s="99" t="s">
        <v>68</v>
      </c>
      <c r="E50" s="1244" t="s">
        <v>343</v>
      </c>
      <c r="F50" s="1350"/>
      <c r="G50" s="1253" t="s">
        <v>69</v>
      </c>
      <c r="H50" s="1259"/>
      <c r="I50" s="114">
        <v>108</v>
      </c>
    </row>
    <row r="51" spans="1:9" ht="14.25" customHeight="1">
      <c r="A51" s="1509"/>
      <c r="B51" s="1255"/>
      <c r="C51" s="1231"/>
      <c r="D51" s="276" t="s">
        <v>70</v>
      </c>
      <c r="E51" s="1213" t="s">
        <v>1002</v>
      </c>
      <c r="F51" s="1219"/>
      <c r="G51" s="1356" t="s">
        <v>71</v>
      </c>
      <c r="H51" s="1350"/>
      <c r="I51" s="137">
        <v>56</v>
      </c>
    </row>
    <row r="52" spans="1:9" ht="14.25" customHeight="1">
      <c r="A52" s="1509"/>
      <c r="B52" s="1255"/>
      <c r="C52" s="1231"/>
      <c r="D52" s="276"/>
      <c r="E52" s="1213"/>
      <c r="F52" s="1219"/>
      <c r="G52" s="1221" t="s">
        <v>107</v>
      </c>
      <c r="H52" s="1219"/>
      <c r="I52" s="127">
        <v>53</v>
      </c>
    </row>
    <row r="53" spans="1:9" ht="14.25" customHeight="1">
      <c r="A53" s="1509"/>
      <c r="B53" s="829"/>
      <c r="C53" s="116"/>
      <c r="D53" s="1385"/>
      <c r="E53" s="1215"/>
      <c r="F53" s="150"/>
      <c r="G53" s="276" t="s">
        <v>74</v>
      </c>
      <c r="H53" s="307"/>
      <c r="I53" s="127">
        <v>72</v>
      </c>
    </row>
    <row r="54" spans="1:9" ht="14.25" customHeight="1" thickBot="1">
      <c r="A54" s="1510"/>
      <c r="B54" s="401" t="s">
        <v>1061</v>
      </c>
      <c r="C54" s="457"/>
      <c r="D54" s="1226"/>
      <c r="E54" s="1227"/>
      <c r="F54" s="221"/>
      <c r="G54" s="221"/>
      <c r="H54" s="449"/>
      <c r="I54" s="499"/>
    </row>
    <row r="55" spans="1:9" ht="13.5" customHeight="1">
      <c r="B55" s="1022" t="s">
        <v>2042</v>
      </c>
    </row>
  </sheetData>
  <mergeCells count="73">
    <mergeCell ref="A45:A54"/>
    <mergeCell ref="A23:A32"/>
    <mergeCell ref="G30:H30"/>
    <mergeCell ref="E28:F28"/>
    <mergeCell ref="E29:F29"/>
    <mergeCell ref="D24:I24"/>
    <mergeCell ref="G27:I27"/>
    <mergeCell ref="E30:F30"/>
    <mergeCell ref="D32:E32"/>
    <mergeCell ref="G31:H31"/>
    <mergeCell ref="C24:C30"/>
    <mergeCell ref="G38:I38"/>
    <mergeCell ref="D38:F38"/>
    <mergeCell ref="B46:B52"/>
    <mergeCell ref="E50:F50"/>
    <mergeCell ref="C35:C41"/>
    <mergeCell ref="B13:B19"/>
    <mergeCell ref="D13:I13"/>
    <mergeCell ref="G16:I16"/>
    <mergeCell ref="G17:H17"/>
    <mergeCell ref="G18:H18"/>
    <mergeCell ref="G19:H19"/>
    <mergeCell ref="A1:A10"/>
    <mergeCell ref="C2:C7"/>
    <mergeCell ref="D2:I2"/>
    <mergeCell ref="D5:F5"/>
    <mergeCell ref="G5:I5"/>
    <mergeCell ref="G6:H6"/>
    <mergeCell ref="D9:E9"/>
    <mergeCell ref="D10:E10"/>
    <mergeCell ref="B2:B8"/>
    <mergeCell ref="E6:F6"/>
    <mergeCell ref="E7:F7"/>
    <mergeCell ref="G7:H7"/>
    <mergeCell ref="D8:E8"/>
    <mergeCell ref="G8:H8"/>
    <mergeCell ref="D53:E53"/>
    <mergeCell ref="D54:E54"/>
    <mergeCell ref="D46:I46"/>
    <mergeCell ref="G49:I49"/>
    <mergeCell ref="G50:H50"/>
    <mergeCell ref="G51:H51"/>
    <mergeCell ref="G52:H52"/>
    <mergeCell ref="E52:F52"/>
    <mergeCell ref="E51:F51"/>
    <mergeCell ref="A12:A21"/>
    <mergeCell ref="A34:A43"/>
    <mergeCell ref="G39:H39"/>
    <mergeCell ref="G40:H40"/>
    <mergeCell ref="B35:B41"/>
    <mergeCell ref="D16:F16"/>
    <mergeCell ref="E17:F17"/>
    <mergeCell ref="E18:F18"/>
    <mergeCell ref="C13:C18"/>
    <mergeCell ref="D19:E19"/>
    <mergeCell ref="D20:E20"/>
    <mergeCell ref="B24:B30"/>
    <mergeCell ref="G21:H21"/>
    <mergeCell ref="D31:E31"/>
    <mergeCell ref="G28:H28"/>
    <mergeCell ref="G29:H29"/>
    <mergeCell ref="D21:E21"/>
    <mergeCell ref="D27:F27"/>
    <mergeCell ref="D35:I35"/>
    <mergeCell ref="C46:C52"/>
    <mergeCell ref="E41:F41"/>
    <mergeCell ref="G41:H41"/>
    <mergeCell ref="D42:E42"/>
    <mergeCell ref="D43:E43"/>
    <mergeCell ref="G43:H43"/>
    <mergeCell ref="E39:F39"/>
    <mergeCell ref="E40:F40"/>
    <mergeCell ref="D49:F49"/>
  </mergeCells>
  <hyperlinks>
    <hyperlink ref="B10" r:id="rId1" xr:uid="{00000000-0004-0000-1B00-000000000000}"/>
    <hyperlink ref="B21" r:id="rId2" xr:uid="{00000000-0004-0000-1B00-000001000000}"/>
    <hyperlink ref="B32" r:id="rId3" xr:uid="{00000000-0004-0000-1B00-000002000000}"/>
    <hyperlink ref="B43" r:id="rId4" xr:uid="{00000000-0004-0000-1B00-000003000000}"/>
    <hyperlink ref="B54" r:id="rId5" xr:uid="{00000000-0004-0000-1B00-000004000000}"/>
  </hyperlinks>
  <pageMargins left="0.39370078740157483" right="7.874015748031496E-2" top="0.74803149606299213" bottom="0.74803149606299213" header="0" footer="0"/>
  <pageSetup paperSize="9" scale="80" orientation="portrait" r:id="rId6"/>
  <headerFooter>
    <oddHeader>&amp;C&amp;11Studio Plus</oddHeader>
    <oddFooter>&amp;C&amp;11&amp;A</oddFooter>
  </headerFooter>
  <drawing r:id="rId7"/>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List32">
    <pageSetUpPr fitToPage="1"/>
  </sheetPr>
  <dimension ref="A1:X42"/>
  <sheetViews>
    <sheetView zoomScale="90" zoomScaleNormal="90" zoomScaleSheetLayoutView="90" workbookViewId="0">
      <selection activeCell="H26" sqref="H26"/>
    </sheetView>
  </sheetViews>
  <sheetFormatPr baseColWidth="10" defaultColWidth="14.3984375" defaultRowHeight="15" customHeight="1"/>
  <cols>
    <col min="1" max="1" width="2.3984375" customWidth="1"/>
    <col min="2" max="2" width="19.19921875" customWidth="1"/>
    <col min="3" max="3" width="50.796875" customWidth="1"/>
    <col min="4" max="9" width="9.796875" customWidth="1"/>
    <col min="10" max="22" width="9.19921875" style="175" hidden="1" customWidth="1"/>
    <col min="23" max="23" width="8.796875" style="175" hidden="1" customWidth="1"/>
    <col min="24" max="24" width="6.19921875" style="175" customWidth="1"/>
    <col min="25" max="25" width="10.796875" bestFit="1" customWidth="1"/>
    <col min="26" max="26" width="8.796875" customWidth="1"/>
  </cols>
  <sheetData>
    <row r="1" spans="1:24" ht="18" customHeight="1">
      <c r="A1" s="1313" t="s">
        <v>1439</v>
      </c>
      <c r="B1" s="845" t="s">
        <v>344</v>
      </c>
      <c r="C1" s="849" t="s">
        <v>12</v>
      </c>
      <c r="D1" s="287">
        <v>0</v>
      </c>
      <c r="E1" s="287" t="s">
        <v>1111</v>
      </c>
      <c r="F1" s="287" t="s">
        <v>1112</v>
      </c>
      <c r="G1" s="287" t="s">
        <v>481</v>
      </c>
      <c r="H1" s="299" t="s">
        <v>113</v>
      </c>
      <c r="I1" s="295"/>
      <c r="J1" s="6"/>
      <c r="K1" s="6"/>
      <c r="L1" s="6"/>
      <c r="M1" s="6"/>
      <c r="N1" s="6"/>
      <c r="O1" s="6"/>
      <c r="P1" s="6"/>
      <c r="Q1" s="6"/>
      <c r="R1" s="6"/>
      <c r="S1" s="6"/>
      <c r="T1" s="6"/>
      <c r="U1" s="6"/>
      <c r="V1" s="6"/>
      <c r="W1" s="6"/>
      <c r="X1" s="6"/>
    </row>
    <row r="2" spans="1:24" ht="14.25" customHeight="1">
      <c r="A2" s="1314"/>
      <c r="B2" s="1229"/>
      <c r="C2" s="1231" t="s">
        <v>2088</v>
      </c>
      <c r="D2" s="1235" t="s">
        <v>2084</v>
      </c>
      <c r="E2" s="1236"/>
      <c r="F2" s="1236"/>
      <c r="G2" s="1236"/>
      <c r="H2" s="1236"/>
      <c r="I2" s="1237"/>
      <c r="J2" s="6"/>
      <c r="W2" s="6"/>
      <c r="X2" s="6"/>
    </row>
    <row r="3" spans="1:24" ht="18" customHeight="1">
      <c r="A3" s="1314"/>
      <c r="B3" s="1229"/>
      <c r="C3" s="1231"/>
      <c r="D3" s="1082" t="s">
        <v>221</v>
      </c>
      <c r="E3" s="37">
        <f>'obsah 2'!D241</f>
        <v>3848</v>
      </c>
      <c r="F3" s="37">
        <f>'obsah 2'!E241</f>
        <v>3985</v>
      </c>
      <c r="G3" s="37">
        <f>'obsah 2'!F241</f>
        <v>4083</v>
      </c>
      <c r="H3" s="1082" t="s">
        <v>221</v>
      </c>
      <c r="I3" s="331"/>
      <c r="J3" s="6"/>
      <c r="W3" s="6"/>
      <c r="X3" s="6"/>
    </row>
    <row r="4" spans="1:24" ht="14.25" customHeight="1">
      <c r="A4" s="1314"/>
      <c r="B4" s="1229"/>
      <c r="C4" s="1231"/>
      <c r="D4" s="113"/>
      <c r="E4" s="113"/>
      <c r="F4" s="113"/>
      <c r="G4" s="113"/>
      <c r="H4" s="113"/>
      <c r="I4" s="529">
        <v>3484</v>
      </c>
      <c r="J4" s="6"/>
      <c r="W4" s="6"/>
      <c r="X4" s="6"/>
    </row>
    <row r="5" spans="1:24" ht="14.25" customHeight="1">
      <c r="A5" s="1314"/>
      <c r="B5" s="1229"/>
      <c r="C5" s="1231"/>
      <c r="D5" s="1251" t="s">
        <v>1289</v>
      </c>
      <c r="E5" s="1256"/>
      <c r="F5" s="1256"/>
      <c r="G5" s="1251" t="s">
        <v>67</v>
      </c>
      <c r="H5" s="1256"/>
      <c r="I5" s="1257"/>
      <c r="J5" s="6"/>
      <c r="W5" s="6"/>
      <c r="X5" s="6"/>
    </row>
    <row r="6" spans="1:24" ht="14.25" customHeight="1">
      <c r="A6" s="1314"/>
      <c r="B6" s="1229"/>
      <c r="C6" s="1231"/>
      <c r="D6" s="42" t="s">
        <v>68</v>
      </c>
      <c r="E6" s="1248" t="s">
        <v>343</v>
      </c>
      <c r="F6" s="1259"/>
      <c r="G6" s="1253" t="s">
        <v>69</v>
      </c>
      <c r="H6" s="1259"/>
      <c r="I6" s="114">
        <v>108</v>
      </c>
      <c r="J6" s="6"/>
      <c r="W6" s="6"/>
      <c r="X6" s="6"/>
    </row>
    <row r="7" spans="1:24" ht="14.25" customHeight="1">
      <c r="A7" s="1314"/>
      <c r="B7" s="1229"/>
      <c r="C7" s="1231"/>
      <c r="D7" s="42" t="s">
        <v>70</v>
      </c>
      <c r="E7" s="1248" t="s">
        <v>1002</v>
      </c>
      <c r="F7" s="1259"/>
      <c r="G7" s="1253" t="s">
        <v>71</v>
      </c>
      <c r="H7" s="1259"/>
      <c r="I7" s="114">
        <v>56</v>
      </c>
      <c r="J7" s="6"/>
      <c r="K7" s="6"/>
      <c r="L7" s="6"/>
      <c r="M7" s="6"/>
      <c r="N7" s="6"/>
      <c r="O7" s="6"/>
      <c r="P7" s="6"/>
      <c r="Q7" s="6"/>
      <c r="R7" s="6"/>
      <c r="S7" s="6"/>
      <c r="T7" s="6"/>
      <c r="U7" s="6"/>
      <c r="V7" s="6"/>
      <c r="W7" s="6"/>
      <c r="X7" s="6"/>
    </row>
    <row r="8" spans="1:24" ht="14.25" customHeight="1">
      <c r="A8" s="1314"/>
      <c r="B8" s="1229"/>
      <c r="C8" s="1231"/>
      <c r="D8" s="42"/>
      <c r="E8" s="1248"/>
      <c r="F8" s="1259"/>
      <c r="G8" s="1246" t="s">
        <v>107</v>
      </c>
      <c r="H8" s="1259"/>
      <c r="I8" s="114">
        <v>53</v>
      </c>
      <c r="J8" s="6"/>
      <c r="K8" s="6"/>
      <c r="L8" s="6"/>
      <c r="M8" s="6"/>
      <c r="N8" s="6"/>
      <c r="O8" s="6"/>
      <c r="P8" s="6"/>
      <c r="Q8" s="6"/>
      <c r="R8" s="6"/>
      <c r="S8" s="6"/>
      <c r="T8" s="6"/>
      <c r="U8" s="6"/>
      <c r="V8" s="6"/>
      <c r="W8" s="6"/>
      <c r="X8" s="6"/>
    </row>
    <row r="9" spans="1:24" ht="14.25" customHeight="1">
      <c r="A9" s="1314"/>
      <c r="B9" s="829"/>
      <c r="C9" s="116"/>
      <c r="D9" s="1385"/>
      <c r="E9" s="1215"/>
      <c r="F9" s="150"/>
      <c r="G9" s="276" t="s">
        <v>74</v>
      </c>
      <c r="H9" s="409"/>
      <c r="I9" s="137">
        <v>72</v>
      </c>
      <c r="J9" s="6"/>
      <c r="K9" s="6"/>
      <c r="L9" s="6"/>
      <c r="M9" s="6"/>
      <c r="N9" s="6"/>
      <c r="O9" s="6"/>
      <c r="P9" s="6"/>
      <c r="Q9" s="6"/>
      <c r="R9" s="6"/>
      <c r="S9" s="6"/>
      <c r="T9" s="6"/>
      <c r="U9" s="6"/>
      <c r="V9" s="6"/>
      <c r="W9" s="6"/>
      <c r="X9" s="6"/>
    </row>
    <row r="10" spans="1:24" ht="14.25" customHeight="1" thickBot="1">
      <c r="A10" s="1315"/>
      <c r="B10" s="428" t="s">
        <v>1061</v>
      </c>
      <c r="C10" s="204"/>
      <c r="D10" s="1226"/>
      <c r="E10" s="1227"/>
      <c r="F10" s="221"/>
      <c r="G10" s="1277" t="s">
        <v>1296</v>
      </c>
      <c r="H10" s="1290"/>
      <c r="I10" s="371" t="s">
        <v>1051</v>
      </c>
      <c r="J10" s="6"/>
      <c r="K10" s="6"/>
      <c r="L10" s="6"/>
      <c r="M10" s="6"/>
      <c r="N10" s="6"/>
      <c r="O10" s="6"/>
      <c r="P10" s="6"/>
      <c r="Q10" s="6"/>
      <c r="R10" s="6"/>
      <c r="S10" s="6"/>
      <c r="T10" s="6"/>
      <c r="U10" s="6"/>
      <c r="V10" s="6"/>
      <c r="W10" s="6"/>
      <c r="X10" s="6"/>
    </row>
    <row r="11" spans="1:24" ht="14.25" customHeight="1" thickBot="1">
      <c r="A11" s="14"/>
      <c r="B11" s="5"/>
      <c r="C11" s="21"/>
      <c r="D11" s="47"/>
      <c r="E11" s="47"/>
      <c r="F11" s="47"/>
      <c r="G11" s="67"/>
      <c r="H11" s="67"/>
      <c r="I11" s="68"/>
      <c r="J11" s="5"/>
      <c r="K11" s="5"/>
      <c r="L11" s="5"/>
      <c r="M11" s="5"/>
      <c r="N11" s="5"/>
      <c r="O11" s="5"/>
      <c r="P11" s="5"/>
      <c r="Q11" s="5"/>
      <c r="R11" s="5"/>
      <c r="S11" s="5"/>
      <c r="T11" s="5"/>
      <c r="U11" s="5"/>
      <c r="V11" s="5"/>
      <c r="W11" s="5"/>
      <c r="X11" s="5"/>
    </row>
    <row r="12" spans="1:24" ht="18" customHeight="1">
      <c r="A12" s="1313" t="s">
        <v>1439</v>
      </c>
      <c r="B12" s="847" t="s">
        <v>345</v>
      </c>
      <c r="C12" s="849" t="s">
        <v>346</v>
      </c>
      <c r="D12" s="266"/>
      <c r="E12" s="266"/>
      <c r="F12" s="287">
        <v>2132</v>
      </c>
      <c r="G12" s="287">
        <v>2133</v>
      </c>
      <c r="H12" s="287">
        <v>2134</v>
      </c>
      <c r="I12" s="321"/>
      <c r="J12" s="6"/>
      <c r="K12" s="6"/>
      <c r="L12" s="6"/>
      <c r="M12" s="6"/>
      <c r="N12" s="6"/>
      <c r="O12" s="6"/>
      <c r="P12" s="6"/>
      <c r="Q12" s="6"/>
      <c r="R12" s="6"/>
      <c r="S12" s="6"/>
      <c r="T12" s="6"/>
      <c r="U12" s="6"/>
      <c r="V12" s="6"/>
      <c r="W12" s="6"/>
      <c r="X12" s="6"/>
    </row>
    <row r="13" spans="1:24" ht="14.25" customHeight="1">
      <c r="A13" s="1314"/>
      <c r="B13" s="1255"/>
      <c r="C13" s="1231" t="s">
        <v>1673</v>
      </c>
      <c r="D13" s="131"/>
      <c r="E13" s="131"/>
      <c r="F13" s="317"/>
      <c r="G13" s="317"/>
      <c r="H13" s="317"/>
      <c r="I13" s="235">
        <v>8605</v>
      </c>
      <c r="J13" s="6"/>
      <c r="K13" s="6"/>
      <c r="L13" s="6"/>
      <c r="M13" s="6"/>
      <c r="N13" s="6"/>
      <c r="O13" s="6"/>
      <c r="P13" s="6"/>
      <c r="Q13" s="6"/>
      <c r="R13" s="6"/>
      <c r="S13" s="6"/>
      <c r="T13" s="6"/>
      <c r="U13" s="6"/>
      <c r="V13" s="6"/>
      <c r="W13" s="6"/>
      <c r="X13" s="6"/>
    </row>
    <row r="14" spans="1:24" ht="18" customHeight="1">
      <c r="A14" s="1314"/>
      <c r="B14" s="1255"/>
      <c r="C14" s="1231"/>
      <c r="D14" s="1515"/>
      <c r="E14" s="1516"/>
      <c r="F14" s="37">
        <f>'obsah 2'!D242</f>
        <v>6547</v>
      </c>
      <c r="G14" s="37">
        <f>'obsah 2'!D243</f>
        <v>8681</v>
      </c>
      <c r="H14" s="142">
        <f>'obsah 2'!D247</f>
        <v>10616</v>
      </c>
      <c r="I14" s="467"/>
      <c r="J14" s="6"/>
      <c r="K14" s="6"/>
      <c r="L14" s="6"/>
      <c r="M14" s="6"/>
      <c r="N14" s="6"/>
      <c r="O14" s="6"/>
      <c r="P14" s="6"/>
      <c r="Q14" s="6"/>
      <c r="R14" s="6"/>
      <c r="S14" s="6"/>
      <c r="T14" s="6"/>
      <c r="U14" s="6"/>
      <c r="V14" s="6"/>
      <c r="W14" s="6"/>
      <c r="X14" s="6"/>
    </row>
    <row r="15" spans="1:24" ht="14.25" customHeight="1">
      <c r="A15" s="1314"/>
      <c r="B15" s="1255"/>
      <c r="C15" s="1231"/>
      <c r="D15" s="1520" t="s">
        <v>347</v>
      </c>
      <c r="E15" s="1259"/>
      <c r="F15" s="90">
        <v>2</v>
      </c>
      <c r="G15" s="90">
        <v>3</v>
      </c>
      <c r="H15" s="468">
        <v>4</v>
      </c>
      <c r="I15" s="469"/>
      <c r="J15" s="6"/>
      <c r="K15" s="6"/>
      <c r="L15" s="6"/>
      <c r="M15" s="6"/>
      <c r="N15" s="6"/>
      <c r="O15" s="6"/>
      <c r="P15" s="6"/>
      <c r="Q15" s="6"/>
      <c r="R15" s="6"/>
      <c r="S15" s="6"/>
      <c r="T15" s="6"/>
      <c r="U15" s="6"/>
      <c r="V15" s="6"/>
      <c r="W15" s="6"/>
      <c r="X15" s="6"/>
    </row>
    <row r="16" spans="1:24" ht="14.25" customHeight="1">
      <c r="A16" s="1314"/>
      <c r="B16" s="1255"/>
      <c r="C16" s="1231"/>
      <c r="D16" s="1253" t="s">
        <v>68</v>
      </c>
      <c r="E16" s="1259"/>
      <c r="F16" s="45" t="s">
        <v>118</v>
      </c>
      <c r="G16" s="45" t="s">
        <v>118</v>
      </c>
      <c r="H16" s="128" t="s">
        <v>118</v>
      </c>
      <c r="I16" s="470"/>
      <c r="J16" s="6"/>
      <c r="K16" s="6"/>
      <c r="L16" s="6"/>
      <c r="M16" s="6"/>
      <c r="N16" s="6"/>
      <c r="O16" s="6"/>
      <c r="P16" s="6"/>
      <c r="Q16" s="6"/>
      <c r="R16" s="6"/>
      <c r="S16" s="6"/>
      <c r="T16" s="6"/>
      <c r="U16" s="6"/>
      <c r="V16" s="6"/>
      <c r="W16" s="6"/>
      <c r="X16" s="6"/>
    </row>
    <row r="17" spans="1:24" ht="14.25" customHeight="1">
      <c r="A17" s="1314"/>
      <c r="B17" s="1255"/>
      <c r="C17" s="1231"/>
      <c r="D17" s="1253" t="s">
        <v>69</v>
      </c>
      <c r="E17" s="1259"/>
      <c r="F17" s="45" t="s">
        <v>348</v>
      </c>
      <c r="G17" s="45" t="s">
        <v>348</v>
      </c>
      <c r="H17" s="128" t="s">
        <v>348</v>
      </c>
      <c r="I17" s="470"/>
      <c r="J17" s="6"/>
      <c r="K17" s="6"/>
      <c r="L17" s="6"/>
      <c r="M17" s="6"/>
      <c r="N17" s="6"/>
      <c r="O17" s="6"/>
      <c r="P17" s="6"/>
      <c r="Q17" s="6"/>
      <c r="R17" s="6"/>
      <c r="S17" s="6"/>
      <c r="T17" s="6"/>
      <c r="U17" s="6"/>
      <c r="V17" s="6"/>
      <c r="W17" s="6"/>
      <c r="X17" s="6"/>
    </row>
    <row r="18" spans="1:24" ht="14.25" customHeight="1">
      <c r="A18" s="1314"/>
      <c r="B18" s="1255"/>
      <c r="C18" s="1231"/>
      <c r="D18" s="1253" t="s">
        <v>71</v>
      </c>
      <c r="E18" s="1259"/>
      <c r="F18" s="45" t="s">
        <v>349</v>
      </c>
      <c r="G18" s="45" t="s">
        <v>350</v>
      </c>
      <c r="H18" s="128" t="s">
        <v>351</v>
      </c>
      <c r="I18" s="470"/>
      <c r="J18" s="6"/>
      <c r="K18" s="6"/>
      <c r="L18" s="6"/>
      <c r="M18" s="6"/>
      <c r="N18" s="6"/>
      <c r="O18" s="6"/>
      <c r="P18" s="6"/>
      <c r="Q18" s="6"/>
      <c r="R18" s="6"/>
      <c r="S18" s="6"/>
      <c r="T18" s="6"/>
      <c r="U18" s="6"/>
      <c r="V18" s="6"/>
      <c r="W18" s="6"/>
      <c r="X18" s="6"/>
    </row>
    <row r="19" spans="1:24" ht="14.25" customHeight="1">
      <c r="A19" s="1314"/>
      <c r="B19" s="1255"/>
      <c r="C19" s="1231"/>
      <c r="D19" s="1253" t="s">
        <v>107</v>
      </c>
      <c r="E19" s="1259"/>
      <c r="F19" s="45" t="s">
        <v>352</v>
      </c>
      <c r="G19" s="45" t="s">
        <v>352</v>
      </c>
      <c r="H19" s="128" t="s">
        <v>352</v>
      </c>
      <c r="I19" s="470"/>
      <c r="J19" s="6"/>
      <c r="K19" s="6"/>
      <c r="L19" s="6"/>
      <c r="M19" s="6"/>
      <c r="N19" s="6"/>
      <c r="O19" s="6"/>
      <c r="P19" s="6"/>
      <c r="Q19" s="6"/>
      <c r="R19" s="6"/>
      <c r="S19" s="6"/>
      <c r="T19" s="6"/>
      <c r="U19" s="6"/>
      <c r="V19" s="6"/>
      <c r="W19" s="6"/>
      <c r="X19" s="6"/>
    </row>
    <row r="20" spans="1:24" ht="14.25" customHeight="1">
      <c r="A20" s="1314"/>
      <c r="B20" s="829"/>
      <c r="C20" s="116"/>
      <c r="D20" s="99" t="s">
        <v>74</v>
      </c>
      <c r="E20" s="79"/>
      <c r="F20" s="79" t="s">
        <v>353</v>
      </c>
      <c r="G20" s="79" t="s">
        <v>353</v>
      </c>
      <c r="H20" s="50" t="s">
        <v>353</v>
      </c>
      <c r="I20" s="470"/>
      <c r="J20" s="6"/>
      <c r="K20" s="6"/>
      <c r="L20" s="6"/>
      <c r="M20" s="6"/>
      <c r="N20" s="6"/>
      <c r="O20" s="6"/>
      <c r="P20" s="6"/>
      <c r="Q20" s="6"/>
      <c r="R20" s="6"/>
      <c r="S20" s="6"/>
      <c r="T20" s="6"/>
      <c r="U20" s="6"/>
      <c r="V20" s="6"/>
      <c r="W20" s="6"/>
      <c r="X20" s="6"/>
    </row>
    <row r="21" spans="1:24" ht="14.25" customHeight="1" thickBot="1">
      <c r="A21" s="1315"/>
      <c r="B21" s="401" t="s">
        <v>1061</v>
      </c>
      <c r="C21" s="204"/>
      <c r="D21" s="1346"/>
      <c r="E21" s="1519"/>
      <c r="F21" s="904" t="s">
        <v>961</v>
      </c>
      <c r="G21" s="904" t="s">
        <v>961</v>
      </c>
      <c r="H21" s="904" t="s">
        <v>964</v>
      </c>
      <c r="I21" s="402"/>
      <c r="J21" s="6"/>
      <c r="K21" s="6"/>
      <c r="L21" s="6"/>
      <c r="M21" s="6"/>
      <c r="N21" s="6"/>
      <c r="O21" s="6"/>
      <c r="P21" s="6"/>
      <c r="Q21" s="6"/>
      <c r="R21" s="6"/>
      <c r="S21" s="6"/>
      <c r="T21" s="6"/>
      <c r="U21" s="6"/>
      <c r="V21" s="6"/>
      <c r="W21" s="6"/>
      <c r="X21" s="6"/>
    </row>
    <row r="22" spans="1:24" ht="14.25" customHeight="1" thickBot="1">
      <c r="A22" s="14"/>
      <c r="B22" s="5"/>
      <c r="C22" s="21"/>
      <c r="D22" s="47"/>
      <c r="E22" s="47"/>
      <c r="F22" s="47"/>
      <c r="G22" s="67"/>
      <c r="H22" s="67"/>
      <c r="I22" s="68"/>
      <c r="J22" s="5"/>
      <c r="K22" s="5"/>
      <c r="L22" s="5"/>
      <c r="M22" s="5"/>
      <c r="N22" s="5"/>
      <c r="O22" s="5"/>
      <c r="P22" s="5"/>
      <c r="Q22" s="5"/>
      <c r="R22" s="5"/>
      <c r="S22" s="5"/>
      <c r="T22" s="5"/>
      <c r="U22" s="5"/>
      <c r="V22" s="5"/>
      <c r="W22" s="5"/>
      <c r="X22" s="5"/>
    </row>
    <row r="23" spans="1:24" ht="18" customHeight="1">
      <c r="A23" s="1313" t="s">
        <v>1439</v>
      </c>
      <c r="B23" s="845" t="s">
        <v>354</v>
      </c>
      <c r="C23" s="849" t="s">
        <v>346</v>
      </c>
      <c r="D23" s="266"/>
      <c r="E23" s="266"/>
      <c r="F23" s="287">
        <v>2132</v>
      </c>
      <c r="G23" s="287">
        <v>2133</v>
      </c>
      <c r="H23" s="1177">
        <v>2134</v>
      </c>
      <c r="I23" s="432"/>
      <c r="J23" s="6"/>
      <c r="K23" s="6"/>
      <c r="L23" s="6"/>
      <c r="M23" s="6"/>
      <c r="N23" s="6"/>
      <c r="O23" s="6"/>
      <c r="P23" s="6"/>
      <c r="Q23" s="6"/>
      <c r="R23" s="6"/>
      <c r="S23" s="6"/>
      <c r="T23" s="6"/>
      <c r="U23" s="6"/>
      <c r="V23" s="6"/>
      <c r="W23" s="6"/>
      <c r="X23" s="6"/>
    </row>
    <row r="24" spans="1:24" ht="14.25" customHeight="1">
      <c r="A24" s="1314"/>
      <c r="B24" s="1229"/>
      <c r="C24" s="1231" t="s">
        <v>1672</v>
      </c>
      <c r="D24" s="131"/>
      <c r="E24" s="131"/>
      <c r="F24" s="317"/>
      <c r="G24" s="317"/>
      <c r="H24" s="89"/>
      <c r="I24" s="235">
        <v>8605</v>
      </c>
      <c r="J24" s="6"/>
      <c r="K24" s="6"/>
      <c r="L24" s="6"/>
      <c r="M24" s="6"/>
      <c r="N24" s="6"/>
      <c r="O24" s="6"/>
      <c r="P24" s="6"/>
      <c r="Q24" s="6"/>
      <c r="R24" s="6"/>
      <c r="S24" s="6"/>
      <c r="T24" s="6"/>
      <c r="U24" s="6"/>
      <c r="V24" s="6"/>
      <c r="W24" s="6"/>
      <c r="X24" s="6"/>
    </row>
    <row r="25" spans="1:24" ht="18" customHeight="1">
      <c r="A25" s="1314"/>
      <c r="B25" s="1229"/>
      <c r="C25" s="1231"/>
      <c r="D25" s="1515"/>
      <c r="E25" s="1516"/>
      <c r="F25" s="37">
        <f>'obsah 2'!D245</f>
        <v>7465</v>
      </c>
      <c r="G25" s="37">
        <f>'obsah 2'!D246</f>
        <v>8994</v>
      </c>
      <c r="H25" s="1182">
        <f>'obsah 2'!D244</f>
        <v>10926</v>
      </c>
      <c r="I25" s="467"/>
      <c r="J25" s="6"/>
      <c r="K25" s="6"/>
      <c r="L25" s="6"/>
      <c r="M25" s="6"/>
      <c r="N25" s="6"/>
      <c r="O25" s="6"/>
      <c r="P25" s="6"/>
      <c r="Q25" s="6"/>
      <c r="R25" s="6"/>
      <c r="S25" s="6"/>
      <c r="T25" s="6"/>
      <c r="U25" s="6"/>
      <c r="V25" s="6"/>
      <c r="W25" s="6"/>
      <c r="X25" s="6"/>
    </row>
    <row r="26" spans="1:24" ht="14.25" customHeight="1">
      <c r="A26" s="1314"/>
      <c r="B26" s="1229"/>
      <c r="C26" s="1231"/>
      <c r="D26" s="1520" t="s">
        <v>347</v>
      </c>
      <c r="E26" s="1259"/>
      <c r="F26" s="90">
        <v>2</v>
      </c>
      <c r="G26" s="90">
        <v>3</v>
      </c>
      <c r="H26" s="468">
        <v>4</v>
      </c>
      <c r="I26" s="469"/>
      <c r="J26" s="6"/>
      <c r="K26" s="6"/>
      <c r="L26" s="6"/>
      <c r="M26" s="6"/>
      <c r="N26" s="6"/>
      <c r="O26" s="6"/>
      <c r="P26" s="6"/>
      <c r="Q26" s="6"/>
      <c r="R26" s="6"/>
      <c r="S26" s="6"/>
      <c r="T26" s="6"/>
      <c r="U26" s="6"/>
      <c r="V26" s="6"/>
      <c r="W26" s="6"/>
      <c r="X26" s="6"/>
    </row>
    <row r="27" spans="1:24" ht="14.25" customHeight="1">
      <c r="A27" s="1314"/>
      <c r="B27" s="1229"/>
      <c r="C27" s="1231"/>
      <c r="D27" s="1253" t="s">
        <v>68</v>
      </c>
      <c r="E27" s="1259"/>
      <c r="F27" s="45" t="s">
        <v>118</v>
      </c>
      <c r="G27" s="45" t="s">
        <v>118</v>
      </c>
      <c r="H27" s="128" t="s">
        <v>118</v>
      </c>
      <c r="I27" s="470"/>
      <c r="J27" s="6"/>
      <c r="K27" s="6"/>
      <c r="L27" s="6"/>
      <c r="M27" s="6"/>
      <c r="N27" s="6"/>
      <c r="O27" s="6"/>
      <c r="P27" s="6"/>
      <c r="Q27" s="6"/>
      <c r="R27" s="6"/>
      <c r="S27" s="6"/>
      <c r="T27" s="6"/>
      <c r="U27" s="6"/>
      <c r="V27" s="6"/>
      <c r="W27" s="6"/>
      <c r="X27" s="6"/>
    </row>
    <row r="28" spans="1:24" ht="14.25" customHeight="1">
      <c r="A28" s="1314"/>
      <c r="B28" s="1229"/>
      <c r="C28" s="1231"/>
      <c r="D28" s="1253" t="s">
        <v>69</v>
      </c>
      <c r="E28" s="1259"/>
      <c r="F28" s="45" t="s">
        <v>348</v>
      </c>
      <c r="G28" s="45" t="s">
        <v>348</v>
      </c>
      <c r="H28" s="128" t="s">
        <v>348</v>
      </c>
      <c r="I28" s="470"/>
      <c r="J28" s="6"/>
      <c r="K28" s="6"/>
      <c r="L28" s="6"/>
      <c r="M28" s="6"/>
      <c r="N28" s="6"/>
      <c r="O28" s="6"/>
      <c r="P28" s="6"/>
      <c r="Q28" s="6"/>
      <c r="R28" s="6"/>
      <c r="S28" s="6"/>
      <c r="T28" s="6"/>
      <c r="U28" s="6"/>
      <c r="V28" s="6"/>
      <c r="W28" s="6"/>
      <c r="X28" s="6"/>
    </row>
    <row r="29" spans="1:24" ht="14.25" customHeight="1">
      <c r="A29" s="1314"/>
      <c r="B29" s="1229"/>
      <c r="C29" s="1231"/>
      <c r="D29" s="1253" t="s">
        <v>71</v>
      </c>
      <c r="E29" s="1259"/>
      <c r="F29" s="45" t="s">
        <v>349</v>
      </c>
      <c r="G29" s="45" t="s">
        <v>350</v>
      </c>
      <c r="H29" s="128" t="s">
        <v>351</v>
      </c>
      <c r="I29" s="470"/>
      <c r="J29" s="6"/>
      <c r="K29" s="6"/>
      <c r="L29" s="6"/>
      <c r="M29" s="6"/>
      <c r="N29" s="6"/>
      <c r="O29" s="6"/>
      <c r="P29" s="6"/>
      <c r="Q29" s="6"/>
      <c r="R29" s="6"/>
      <c r="S29" s="6"/>
      <c r="T29" s="6"/>
      <c r="U29" s="6"/>
      <c r="V29" s="6"/>
      <c r="W29" s="6"/>
      <c r="X29" s="6"/>
    </row>
    <row r="30" spans="1:24" ht="14.25" customHeight="1">
      <c r="A30" s="1314"/>
      <c r="B30" s="1229"/>
      <c r="C30" s="1231"/>
      <c r="D30" s="1253" t="s">
        <v>107</v>
      </c>
      <c r="E30" s="1259"/>
      <c r="F30" s="45" t="s">
        <v>352</v>
      </c>
      <c r="G30" s="45" t="s">
        <v>352</v>
      </c>
      <c r="H30" s="128" t="s">
        <v>352</v>
      </c>
      <c r="I30" s="470"/>
      <c r="J30" s="6"/>
      <c r="K30" s="6"/>
      <c r="L30" s="6"/>
      <c r="M30" s="6"/>
      <c r="N30" s="6"/>
      <c r="O30" s="6"/>
      <c r="P30" s="6"/>
      <c r="Q30" s="6"/>
      <c r="R30" s="6"/>
      <c r="S30" s="6"/>
      <c r="T30" s="6"/>
      <c r="U30" s="6"/>
      <c r="V30" s="6"/>
      <c r="W30" s="6"/>
      <c r="X30" s="6"/>
    </row>
    <row r="31" spans="1:24" ht="14.25" customHeight="1">
      <c r="A31" s="1314"/>
      <c r="B31" s="829"/>
      <c r="C31" s="223"/>
      <c r="D31" s="99" t="s">
        <v>74</v>
      </c>
      <c r="E31" s="79"/>
      <c r="F31" s="79" t="s">
        <v>353</v>
      </c>
      <c r="G31" s="79" t="s">
        <v>353</v>
      </c>
      <c r="H31" s="50" t="s">
        <v>353</v>
      </c>
      <c r="I31" s="470"/>
      <c r="J31" s="6"/>
      <c r="K31" s="6"/>
      <c r="L31" s="6"/>
      <c r="M31" s="6"/>
      <c r="N31" s="6"/>
      <c r="O31" s="6"/>
      <c r="P31" s="6"/>
      <c r="Q31" s="6"/>
      <c r="R31" s="6"/>
      <c r="S31" s="6"/>
      <c r="T31" s="6"/>
      <c r="U31" s="6"/>
      <c r="V31" s="6"/>
      <c r="W31" s="6"/>
      <c r="X31" s="6"/>
    </row>
    <row r="32" spans="1:24" ht="14.25" customHeight="1" thickBot="1">
      <c r="A32" s="1315"/>
      <c r="B32" s="428" t="s">
        <v>1061</v>
      </c>
      <c r="C32" s="204"/>
      <c r="D32" s="1517"/>
      <c r="E32" s="1518"/>
      <c r="F32" s="904" t="s">
        <v>961</v>
      </c>
      <c r="G32" s="904" t="s">
        <v>961</v>
      </c>
      <c r="H32" s="904" t="s">
        <v>964</v>
      </c>
      <c r="I32" s="402"/>
      <c r="J32" s="6"/>
      <c r="K32" s="6"/>
      <c r="L32" s="6"/>
      <c r="M32" s="6"/>
      <c r="N32" s="6"/>
      <c r="O32" s="6"/>
      <c r="P32" s="6"/>
      <c r="Q32" s="6"/>
      <c r="R32" s="6"/>
      <c r="S32" s="6"/>
      <c r="T32" s="6"/>
      <c r="U32" s="6"/>
      <c r="V32" s="6"/>
      <c r="W32" s="6"/>
      <c r="X32" s="6"/>
    </row>
    <row r="33" spans="2:24" ht="13.5" customHeight="1">
      <c r="B33" s="1022" t="s">
        <v>2042</v>
      </c>
      <c r="J33" s="6"/>
      <c r="K33" s="6"/>
      <c r="L33" s="6"/>
      <c r="M33" s="6"/>
      <c r="N33" s="6"/>
      <c r="O33" s="6"/>
      <c r="P33" s="6"/>
      <c r="Q33" s="6"/>
      <c r="R33" s="6"/>
      <c r="S33" s="6"/>
      <c r="T33" s="6"/>
      <c r="U33" s="6"/>
      <c r="V33" s="6"/>
      <c r="W33" s="6"/>
      <c r="X33" s="6"/>
    </row>
    <row r="34" spans="2:24" ht="12.75" customHeight="1">
      <c r="J34" s="6"/>
      <c r="K34" s="6"/>
      <c r="L34" s="6"/>
      <c r="M34" s="6"/>
      <c r="N34" s="6"/>
      <c r="O34" s="6"/>
      <c r="P34" s="6"/>
      <c r="Q34" s="6"/>
      <c r="R34" s="6"/>
      <c r="S34" s="6"/>
      <c r="T34" s="6"/>
      <c r="U34" s="6"/>
      <c r="V34" s="6"/>
      <c r="W34" s="6"/>
      <c r="X34" s="6"/>
    </row>
    <row r="35" spans="2:24" ht="12.75" customHeight="1">
      <c r="J35" s="6"/>
      <c r="K35" s="6"/>
      <c r="L35" s="6"/>
      <c r="M35" s="6"/>
      <c r="N35" s="6"/>
      <c r="O35" s="6"/>
      <c r="P35" s="6"/>
      <c r="Q35" s="6"/>
      <c r="R35" s="6"/>
      <c r="S35" s="6"/>
      <c r="T35" s="6"/>
      <c r="U35" s="6"/>
      <c r="V35" s="6"/>
      <c r="W35" s="6"/>
      <c r="X35" s="6"/>
    </row>
    <row r="36" spans="2:24" ht="12.75" customHeight="1">
      <c r="J36" s="6"/>
      <c r="K36" s="6"/>
      <c r="L36" s="6"/>
      <c r="M36" s="6"/>
      <c r="N36" s="6"/>
      <c r="O36" s="6"/>
      <c r="P36" s="6"/>
      <c r="Q36" s="6"/>
      <c r="R36" s="6"/>
      <c r="S36" s="6"/>
      <c r="T36" s="6"/>
      <c r="U36" s="6"/>
      <c r="V36" s="6"/>
      <c r="W36" s="6"/>
      <c r="X36" s="6"/>
    </row>
    <row r="37" spans="2:24" ht="12.75" customHeight="1">
      <c r="J37" s="6"/>
      <c r="K37" s="6"/>
      <c r="L37" s="6"/>
      <c r="M37" s="6"/>
      <c r="N37" s="6"/>
      <c r="O37" s="6"/>
      <c r="P37" s="6"/>
      <c r="Q37" s="6"/>
      <c r="R37" s="6"/>
      <c r="S37" s="6"/>
      <c r="T37" s="6"/>
      <c r="U37" s="6"/>
      <c r="V37" s="6"/>
      <c r="W37" s="6"/>
      <c r="X37" s="6"/>
    </row>
    <row r="38" spans="2:24" ht="12.75" customHeight="1">
      <c r="J38" s="6"/>
      <c r="K38" s="6"/>
      <c r="L38" s="6"/>
      <c r="M38" s="6"/>
      <c r="N38" s="6"/>
      <c r="O38" s="6"/>
      <c r="P38" s="6"/>
      <c r="Q38" s="6"/>
      <c r="R38" s="6"/>
      <c r="S38" s="6"/>
      <c r="T38" s="6"/>
      <c r="U38" s="6"/>
      <c r="V38" s="6"/>
      <c r="W38" s="6"/>
      <c r="X38" s="6"/>
    </row>
    <row r="39" spans="2:24" ht="12.75" customHeight="1">
      <c r="J39" s="6"/>
      <c r="K39" s="6"/>
      <c r="L39" s="6"/>
      <c r="M39" s="6"/>
      <c r="N39" s="6"/>
      <c r="O39" s="6"/>
      <c r="P39" s="6"/>
      <c r="Q39" s="6"/>
      <c r="R39" s="6"/>
      <c r="S39" s="6"/>
      <c r="T39" s="6"/>
      <c r="U39" s="6"/>
      <c r="V39" s="6"/>
      <c r="W39" s="6"/>
      <c r="X39" s="6"/>
    </row>
    <row r="40" spans="2:24" ht="12.75" customHeight="1">
      <c r="J40" s="6"/>
      <c r="K40" s="6"/>
      <c r="L40" s="6"/>
      <c r="M40" s="6"/>
      <c r="N40" s="6"/>
      <c r="O40" s="6"/>
      <c r="P40" s="6"/>
      <c r="Q40" s="6"/>
      <c r="R40" s="6"/>
      <c r="S40" s="6"/>
      <c r="T40" s="6"/>
      <c r="U40" s="6"/>
      <c r="V40" s="6"/>
      <c r="W40" s="6"/>
      <c r="X40" s="6"/>
    </row>
    <row r="41" spans="2:24" ht="12.75" customHeight="1">
      <c r="J41" s="6"/>
      <c r="K41" s="6"/>
      <c r="L41" s="6"/>
      <c r="M41" s="6"/>
      <c r="N41" s="6"/>
      <c r="O41" s="6"/>
      <c r="P41" s="6"/>
      <c r="Q41" s="6"/>
      <c r="R41" s="6"/>
      <c r="S41" s="6"/>
      <c r="T41" s="6"/>
      <c r="U41" s="6"/>
      <c r="V41" s="6"/>
      <c r="W41" s="6"/>
      <c r="X41" s="6"/>
    </row>
    <row r="42" spans="2:24" ht="12.75" customHeight="1">
      <c r="J42" s="6"/>
      <c r="K42" s="6"/>
      <c r="L42" s="6"/>
      <c r="M42" s="6"/>
      <c r="N42" s="6"/>
      <c r="O42" s="6"/>
      <c r="P42" s="6"/>
      <c r="Q42" s="6"/>
      <c r="R42" s="6"/>
      <c r="S42" s="6"/>
      <c r="T42" s="6"/>
      <c r="U42" s="6"/>
      <c r="V42" s="6"/>
      <c r="W42" s="6"/>
      <c r="X42" s="6"/>
    </row>
  </sheetData>
  <mergeCells count="35">
    <mergeCell ref="D32:E32"/>
    <mergeCell ref="A23:A32"/>
    <mergeCell ref="A1:A10"/>
    <mergeCell ref="E8:F8"/>
    <mergeCell ref="A12:A21"/>
    <mergeCell ref="D21:E21"/>
    <mergeCell ref="D9:E9"/>
    <mergeCell ref="D10:E10"/>
    <mergeCell ref="D14:E14"/>
    <mergeCell ref="D15:E15"/>
    <mergeCell ref="D26:E26"/>
    <mergeCell ref="D27:E27"/>
    <mergeCell ref="D28:E28"/>
    <mergeCell ref="D29:E29"/>
    <mergeCell ref="D30:E30"/>
    <mergeCell ref="D16:E16"/>
    <mergeCell ref="D25:E25"/>
    <mergeCell ref="B2:B8"/>
    <mergeCell ref="B13:B19"/>
    <mergeCell ref="B24:B30"/>
    <mergeCell ref="C13:C19"/>
    <mergeCell ref="C24:C30"/>
    <mergeCell ref="C2:C8"/>
    <mergeCell ref="D17:E17"/>
    <mergeCell ref="D18:E18"/>
    <mergeCell ref="D19:E19"/>
    <mergeCell ref="G8:H8"/>
    <mergeCell ref="G10:H10"/>
    <mergeCell ref="D2:I2"/>
    <mergeCell ref="D5:F5"/>
    <mergeCell ref="G5:I5"/>
    <mergeCell ref="G6:H6"/>
    <mergeCell ref="E6:F6"/>
    <mergeCell ref="E7:F7"/>
    <mergeCell ref="G7:H7"/>
  </mergeCells>
  <hyperlinks>
    <hyperlink ref="B10" r:id="rId1" xr:uid="{00000000-0004-0000-1C00-000000000000}"/>
    <hyperlink ref="B21" r:id="rId2" xr:uid="{00000000-0004-0000-1C00-000001000000}"/>
    <hyperlink ref="B32" r:id="rId3" xr:uid="{00000000-0004-0000-1C00-000002000000}"/>
  </hyperlinks>
  <pageMargins left="0.39370078740157483" right="7.874015748031496E-2" top="0.74803149606299213" bottom="0.74803149606299213" header="0" footer="0"/>
  <pageSetup paperSize="9" scale="80" orientation="portrait" r:id="rId4"/>
  <headerFooter>
    <oddHeader>&amp;C&amp;11Studio Plus</oddHeader>
    <oddFooter>&amp;C&amp;11&amp;A</oddFooter>
  </headerFooter>
  <drawing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List3">
    <pageSetUpPr fitToPage="1"/>
  </sheetPr>
  <dimension ref="A1:P442"/>
  <sheetViews>
    <sheetView zoomScale="90" zoomScaleNormal="90" zoomScaleSheetLayoutView="90" workbookViewId="0">
      <selection activeCell="E4" sqref="E4"/>
    </sheetView>
  </sheetViews>
  <sheetFormatPr baseColWidth="10" defaultColWidth="14.3984375" defaultRowHeight="15" customHeight="1"/>
  <cols>
    <col min="1" max="1" width="32.796875" style="172" customWidth="1"/>
    <col min="2" max="2" width="11.19921875" style="172" customWidth="1"/>
    <col min="3" max="3" width="18.19921875" style="172" customWidth="1"/>
    <col min="4" max="4" width="31.19921875" style="172" customWidth="1"/>
    <col min="5" max="5" width="11.59765625" style="172" customWidth="1"/>
    <col min="6" max="6" width="10.796875" style="172" customWidth="1"/>
    <col min="7" max="7" width="24.19921875" style="172" customWidth="1"/>
    <col min="8" max="8" width="13.19921875" style="172" bestFit="1" customWidth="1"/>
    <col min="9" max="9" width="24.796875" bestFit="1" customWidth="1"/>
    <col min="10" max="10" width="8.796875" bestFit="1" customWidth="1"/>
    <col min="11" max="11" width="11.19921875" bestFit="1" customWidth="1"/>
    <col min="12" max="12" width="13.19921875" bestFit="1" customWidth="1"/>
    <col min="13" max="14" width="8.796875" hidden="1" customWidth="1"/>
    <col min="15" max="26" width="8.796875" customWidth="1"/>
  </cols>
  <sheetData>
    <row r="1" spans="1:16" ht="19.5" customHeight="1">
      <c r="A1" s="1207" t="s">
        <v>2</v>
      </c>
      <c r="B1" s="1208"/>
      <c r="C1" s="1208"/>
      <c r="D1" s="1208"/>
      <c r="E1" s="1208"/>
      <c r="F1" s="1208"/>
      <c r="G1" s="1208"/>
      <c r="H1" s="1209"/>
      <c r="I1" s="5"/>
      <c r="J1" s="5"/>
      <c r="K1" s="5"/>
      <c r="L1" s="5"/>
      <c r="M1" s="5"/>
      <c r="N1" s="5"/>
      <c r="O1" s="5"/>
      <c r="P1" s="5"/>
    </row>
    <row r="2" spans="1:16" ht="9" customHeight="1">
      <c r="A2" s="1"/>
      <c r="B2" s="1"/>
      <c r="C2" s="1"/>
      <c r="D2" s="1"/>
      <c r="E2" s="1"/>
      <c r="F2" s="1"/>
      <c r="G2" s="1"/>
      <c r="H2" s="1"/>
      <c r="I2" s="9"/>
      <c r="J2" s="9"/>
      <c r="K2" s="9"/>
      <c r="L2" s="9"/>
      <c r="M2" s="9"/>
      <c r="N2" s="9"/>
      <c r="O2" s="9"/>
      <c r="P2" s="9"/>
    </row>
    <row r="3" spans="1:16" ht="19.5" customHeight="1">
      <c r="A3" s="1" t="s">
        <v>24</v>
      </c>
      <c r="B3" s="624" t="s">
        <v>1417</v>
      </c>
      <c r="C3" s="118"/>
      <c r="D3" s="1" t="s">
        <v>36</v>
      </c>
      <c r="E3" s="624" t="s">
        <v>1424</v>
      </c>
      <c r="G3" s="1" t="s">
        <v>31</v>
      </c>
      <c r="H3" s="624" t="s">
        <v>1427</v>
      </c>
      <c r="I3" s="1"/>
      <c r="L3" s="1"/>
      <c r="M3" s="1"/>
      <c r="N3" s="1"/>
      <c r="O3" s="1"/>
      <c r="P3" s="1"/>
    </row>
    <row r="4" spans="1:16" ht="19.5" customHeight="1">
      <c r="A4" s="1" t="s">
        <v>27</v>
      </c>
      <c r="B4" s="624" t="s">
        <v>1418</v>
      </c>
      <c r="C4" s="118"/>
      <c r="D4" s="1" t="s">
        <v>25</v>
      </c>
      <c r="E4" s="624" t="s">
        <v>1425</v>
      </c>
      <c r="F4" s="1"/>
      <c r="G4" s="1" t="s">
        <v>1883</v>
      </c>
      <c r="H4" s="624" t="s">
        <v>1421</v>
      </c>
      <c r="I4" s="1"/>
      <c r="L4" s="1"/>
      <c r="M4" s="1"/>
      <c r="N4" s="1"/>
      <c r="O4" s="1"/>
      <c r="P4" s="1"/>
    </row>
    <row r="5" spans="1:16" ht="19.5" customHeight="1">
      <c r="A5" s="1" t="s">
        <v>29</v>
      </c>
      <c r="B5" s="624" t="s">
        <v>1418</v>
      </c>
      <c r="C5" s="118"/>
      <c r="D5" s="172" t="s">
        <v>1163</v>
      </c>
      <c r="E5" s="623" t="s">
        <v>1417</v>
      </c>
      <c r="F5" s="118"/>
      <c r="G5" s="1" t="s">
        <v>478</v>
      </c>
      <c r="H5" s="332" t="s">
        <v>1428</v>
      </c>
      <c r="I5" s="1"/>
      <c r="L5" s="1"/>
      <c r="M5" s="1"/>
      <c r="N5" s="1"/>
      <c r="O5" s="1"/>
      <c r="P5" s="1"/>
    </row>
    <row r="6" spans="1:16" ht="19.5" customHeight="1">
      <c r="A6" s="1" t="s">
        <v>32</v>
      </c>
      <c r="B6" s="624" t="s">
        <v>1419</v>
      </c>
      <c r="C6" s="118"/>
      <c r="D6" s="1" t="s">
        <v>30</v>
      </c>
      <c r="E6" s="332" t="s">
        <v>1420</v>
      </c>
      <c r="G6" s="1" t="s">
        <v>1429</v>
      </c>
      <c r="H6" s="624" t="s">
        <v>1430</v>
      </c>
      <c r="I6" s="1"/>
      <c r="L6" s="1"/>
      <c r="M6" s="1"/>
      <c r="N6" s="1"/>
      <c r="O6" s="1"/>
      <c r="P6" s="1"/>
    </row>
    <row r="7" spans="1:16" ht="19.5" customHeight="1">
      <c r="A7" s="172" t="s">
        <v>1154</v>
      </c>
      <c r="B7" s="624" t="s">
        <v>1419</v>
      </c>
      <c r="C7" s="118"/>
      <c r="D7" s="1" t="s">
        <v>33</v>
      </c>
      <c r="E7" s="624" t="s">
        <v>1424</v>
      </c>
      <c r="G7" s="1"/>
      <c r="H7" s="624"/>
      <c r="I7" s="1"/>
      <c r="L7" s="1"/>
      <c r="M7" s="1"/>
      <c r="N7" s="1"/>
      <c r="O7" s="1"/>
      <c r="P7" s="1"/>
    </row>
    <row r="8" spans="1:16" ht="19.5" customHeight="1">
      <c r="A8" s="118" t="s">
        <v>1160</v>
      </c>
      <c r="B8" s="624" t="s">
        <v>1419</v>
      </c>
      <c r="C8" s="118"/>
      <c r="D8" s="1" t="s">
        <v>421</v>
      </c>
      <c r="E8" s="624" t="s">
        <v>1419</v>
      </c>
      <c r="F8" s="1"/>
      <c r="G8" s="1"/>
      <c r="I8" s="1"/>
      <c r="L8" s="1"/>
      <c r="M8" s="1"/>
      <c r="N8" s="1"/>
      <c r="O8" s="1"/>
      <c r="P8" s="1"/>
    </row>
    <row r="9" spans="1:16" ht="19.5" customHeight="1">
      <c r="A9" s="118" t="s">
        <v>1159</v>
      </c>
      <c r="B9" s="332" t="s">
        <v>1420</v>
      </c>
      <c r="C9" s="118"/>
      <c r="D9" s="1" t="s">
        <v>35</v>
      </c>
      <c r="E9" s="624" t="s">
        <v>1423</v>
      </c>
      <c r="F9" s="1"/>
      <c r="G9" s="1"/>
      <c r="I9" s="1"/>
      <c r="L9" s="1"/>
      <c r="M9" s="1"/>
      <c r="N9" s="1"/>
      <c r="O9" s="1"/>
      <c r="P9" s="1"/>
    </row>
    <row r="10" spans="1:16" ht="19.5" customHeight="1">
      <c r="A10" s="1" t="s">
        <v>34</v>
      </c>
      <c r="B10" s="624" t="s">
        <v>1422</v>
      </c>
      <c r="C10" s="118"/>
      <c r="D10" s="172" t="s">
        <v>1882</v>
      </c>
      <c r="E10" s="624" t="s">
        <v>1419</v>
      </c>
      <c r="F10" s="1"/>
      <c r="G10" s="1"/>
      <c r="H10" s="207"/>
      <c r="I10" s="1"/>
      <c r="L10" s="1"/>
      <c r="M10" s="1"/>
      <c r="N10" s="1"/>
      <c r="O10" s="1"/>
      <c r="P10" s="1"/>
    </row>
    <row r="11" spans="1:16" ht="19.5" customHeight="1">
      <c r="A11" s="1" t="s">
        <v>1165</v>
      </c>
      <c r="B11" s="624" t="s">
        <v>1417</v>
      </c>
      <c r="D11" s="1" t="s">
        <v>26</v>
      </c>
      <c r="E11" s="332" t="s">
        <v>1420</v>
      </c>
      <c r="F11" s="1"/>
      <c r="G11" s="1"/>
      <c r="H11" s="624"/>
      <c r="I11" s="1"/>
      <c r="L11" s="1"/>
      <c r="M11" s="1"/>
      <c r="N11" s="1"/>
      <c r="O11" s="1"/>
      <c r="P11" s="1"/>
    </row>
    <row r="12" spans="1:16" ht="19.5" customHeight="1">
      <c r="A12" s="172" t="s">
        <v>1164</v>
      </c>
      <c r="B12" s="624" t="s">
        <v>1417</v>
      </c>
      <c r="D12" s="1" t="s">
        <v>28</v>
      </c>
      <c r="E12" s="624" t="s">
        <v>1425</v>
      </c>
      <c r="I12" s="1"/>
      <c r="L12" s="1"/>
      <c r="M12" s="1"/>
      <c r="N12" s="1"/>
      <c r="O12" s="1"/>
      <c r="P12" s="1"/>
    </row>
    <row r="13" spans="1:16" ht="19.5" customHeight="1">
      <c r="A13" s="1"/>
      <c r="B13" s="624"/>
      <c r="C13" s="1"/>
      <c r="D13" s="1"/>
      <c r="E13" s="624"/>
      <c r="F13" s="1"/>
      <c r="G13" s="1"/>
      <c r="H13" s="624"/>
      <c r="I13" s="1"/>
      <c r="L13" s="1"/>
      <c r="M13" s="1"/>
      <c r="N13" s="1"/>
      <c r="O13" s="1"/>
      <c r="P13" s="1"/>
    </row>
    <row r="14" spans="1:16" ht="19.5" customHeight="1">
      <c r="A14" s="1207" t="s">
        <v>1959</v>
      </c>
      <c r="B14" s="1208"/>
      <c r="C14" s="1208"/>
      <c r="D14" s="1208"/>
      <c r="E14" s="1208"/>
      <c r="F14" s="1208"/>
      <c r="G14" s="1208"/>
      <c r="H14" s="1209"/>
      <c r="I14" s="1210"/>
      <c r="J14" s="1211"/>
      <c r="K14" s="1211"/>
      <c r="L14" s="1211"/>
      <c r="M14" s="1211"/>
      <c r="N14" s="1211"/>
      <c r="O14" s="1211"/>
      <c r="P14" s="1211"/>
    </row>
    <row r="15" spans="1:16" ht="9" customHeight="1">
      <c r="A15" s="1212"/>
      <c r="B15" s="1203"/>
      <c r="C15" s="1"/>
      <c r="D15" s="1"/>
      <c r="E15" s="1"/>
      <c r="F15" s="1"/>
      <c r="G15" s="13"/>
      <c r="H15" s="343"/>
      <c r="I15" s="118"/>
      <c r="J15" s="118"/>
      <c r="K15" s="118"/>
      <c r="L15" s="118"/>
      <c r="M15" s="118"/>
      <c r="N15" s="118"/>
      <c r="O15" s="118"/>
      <c r="P15" s="118"/>
    </row>
    <row r="16" spans="1:16" ht="19.5" customHeight="1">
      <c r="A16" s="1" t="s">
        <v>2025</v>
      </c>
      <c r="B16" s="624" t="s">
        <v>1416</v>
      </c>
      <c r="C16" s="1"/>
      <c r="D16" s="1" t="s">
        <v>1949</v>
      </c>
      <c r="E16" s="624" t="s">
        <v>1416</v>
      </c>
      <c r="F16" s="1"/>
      <c r="G16" s="1" t="s">
        <v>1362</v>
      </c>
      <c r="H16" s="624" t="s">
        <v>1451</v>
      </c>
      <c r="I16" s="1"/>
      <c r="J16" s="624"/>
      <c r="K16" s="118"/>
      <c r="L16" s="1"/>
      <c r="M16" s="624"/>
      <c r="N16" s="172"/>
      <c r="O16" s="1"/>
      <c r="P16" s="624"/>
    </row>
    <row r="17" spans="1:16" ht="19.5" customHeight="1">
      <c r="A17" s="1" t="s">
        <v>39</v>
      </c>
      <c r="B17" s="624" t="s">
        <v>1768</v>
      </c>
      <c r="C17" s="1"/>
      <c r="D17" s="1" t="s">
        <v>37</v>
      </c>
      <c r="E17" s="624" t="s">
        <v>1451</v>
      </c>
      <c r="F17" s="1"/>
      <c r="G17" s="1" t="s">
        <v>1885</v>
      </c>
      <c r="H17" s="624" t="s">
        <v>1415</v>
      </c>
      <c r="I17" s="1"/>
      <c r="J17" s="624"/>
      <c r="K17" s="118"/>
      <c r="L17" s="1"/>
      <c r="M17" s="624"/>
      <c r="N17" s="1"/>
      <c r="O17" s="1"/>
      <c r="P17" s="624"/>
    </row>
    <row r="18" spans="1:16" ht="19.5" customHeight="1">
      <c r="A18" s="1" t="s">
        <v>1950</v>
      </c>
      <c r="B18" s="624" t="s">
        <v>1768</v>
      </c>
      <c r="C18" s="1"/>
      <c r="D18" s="1" t="s">
        <v>38</v>
      </c>
      <c r="E18" s="624" t="s">
        <v>1416</v>
      </c>
      <c r="F18" s="1"/>
      <c r="G18" s="1" t="s">
        <v>48</v>
      </c>
      <c r="H18" s="624" t="s">
        <v>1415</v>
      </c>
      <c r="I18" s="1"/>
      <c r="J18" s="624"/>
      <c r="K18" s="118"/>
      <c r="L18" s="172"/>
      <c r="M18" s="624"/>
      <c r="N18" s="118"/>
      <c r="O18" s="1"/>
      <c r="P18" s="624"/>
    </row>
    <row r="19" spans="1:16" ht="19.5" customHeight="1">
      <c r="A19" s="1" t="s">
        <v>42</v>
      </c>
      <c r="B19" s="624" t="s">
        <v>1768</v>
      </c>
      <c r="C19" s="1"/>
      <c r="D19" s="1" t="s">
        <v>40</v>
      </c>
      <c r="E19" s="624" t="s">
        <v>1768</v>
      </c>
      <c r="F19" s="1"/>
      <c r="G19" s="1"/>
      <c r="H19" s="207"/>
      <c r="I19" s="1"/>
      <c r="J19" s="624"/>
      <c r="K19" s="118"/>
      <c r="L19" s="172"/>
      <c r="M19" s="624"/>
      <c r="N19" s="172"/>
      <c r="O19" s="1"/>
      <c r="P19" s="332"/>
    </row>
    <row r="20" spans="1:16" ht="19.5" customHeight="1">
      <c r="A20" s="1" t="s">
        <v>44</v>
      </c>
      <c r="B20" s="624" t="s">
        <v>1416</v>
      </c>
      <c r="C20" s="1"/>
      <c r="D20" s="1" t="s">
        <v>41</v>
      </c>
      <c r="E20" s="624" t="s">
        <v>1451</v>
      </c>
      <c r="F20" s="1"/>
      <c r="G20" s="1"/>
      <c r="H20" s="207"/>
      <c r="I20" s="172"/>
      <c r="J20" s="624"/>
      <c r="K20" s="118"/>
      <c r="L20" s="1"/>
      <c r="M20" s="332"/>
      <c r="N20" s="172"/>
      <c r="O20" s="1"/>
      <c r="P20" s="624"/>
    </row>
    <row r="21" spans="1:16" ht="19.5" customHeight="1">
      <c r="A21" s="1" t="s">
        <v>46</v>
      </c>
      <c r="B21" s="624" t="s">
        <v>1416</v>
      </c>
      <c r="C21" s="1"/>
      <c r="D21" s="1" t="s">
        <v>45</v>
      </c>
      <c r="E21" s="624" t="s">
        <v>1451</v>
      </c>
      <c r="F21" s="1"/>
      <c r="G21" s="1"/>
      <c r="H21" s="207"/>
      <c r="I21" s="118"/>
      <c r="J21" s="624"/>
      <c r="K21" s="118"/>
      <c r="L21" s="1"/>
      <c r="M21" s="624"/>
      <c r="N21" s="1"/>
      <c r="O21" s="1"/>
      <c r="P21" s="172"/>
    </row>
    <row r="22" spans="1:16" ht="19.5" customHeight="1">
      <c r="A22" s="118"/>
      <c r="B22" s="332"/>
      <c r="C22" s="118"/>
      <c r="D22" s="1"/>
      <c r="E22" s="624"/>
      <c r="F22" s="1"/>
      <c r="G22" s="1"/>
      <c r="I22" s="118"/>
      <c r="J22" s="332"/>
      <c r="K22" s="118"/>
      <c r="L22" s="1"/>
      <c r="M22" s="624"/>
      <c r="N22" s="1"/>
      <c r="O22" s="1"/>
      <c r="P22" s="172"/>
    </row>
    <row r="23" spans="1:16" ht="19.5" customHeight="1">
      <c r="A23" s="1207" t="s">
        <v>1960</v>
      </c>
      <c r="B23" s="1208"/>
      <c r="C23" s="1208"/>
      <c r="D23" s="1208"/>
      <c r="E23" s="1208"/>
      <c r="F23" s="1208"/>
      <c r="G23" s="1208"/>
      <c r="H23" s="1209"/>
    </row>
    <row r="24" spans="1:16" ht="9" customHeight="1">
      <c r="A24" s="1"/>
      <c r="B24" s="1"/>
      <c r="C24" s="1"/>
      <c r="D24" s="1"/>
      <c r="E24" s="1"/>
      <c r="F24" s="1"/>
      <c r="G24" s="1"/>
      <c r="H24" s="1"/>
    </row>
    <row r="25" spans="1:16" ht="19.5" customHeight="1">
      <c r="A25" s="1" t="s">
        <v>2129</v>
      </c>
      <c r="B25" s="624" t="s">
        <v>1431</v>
      </c>
      <c r="C25" s="1"/>
      <c r="D25" s="1" t="s">
        <v>51</v>
      </c>
      <c r="E25" s="624" t="s">
        <v>1432</v>
      </c>
      <c r="F25" s="1"/>
      <c r="G25" s="1"/>
      <c r="H25" s="1"/>
    </row>
    <row r="26" spans="1:16" ht="19.5" customHeight="1">
      <c r="A26" s="1" t="s">
        <v>2130</v>
      </c>
      <c r="B26" s="624" t="s">
        <v>1431</v>
      </c>
      <c r="C26" s="1"/>
      <c r="D26" s="1" t="s">
        <v>57</v>
      </c>
      <c r="E26" s="624" t="s">
        <v>1433</v>
      </c>
      <c r="F26" s="1"/>
      <c r="G26" s="1"/>
      <c r="H26" s="1"/>
    </row>
    <row r="27" spans="1:16" ht="19.5" customHeight="1">
      <c r="A27" s="1" t="s">
        <v>50</v>
      </c>
      <c r="B27" s="624" t="s">
        <v>1431</v>
      </c>
      <c r="C27" s="1"/>
      <c r="D27" s="1" t="s">
        <v>59</v>
      </c>
      <c r="E27" s="624" t="s">
        <v>1433</v>
      </c>
      <c r="F27" s="1"/>
      <c r="G27" s="1"/>
      <c r="H27" s="624"/>
    </row>
    <row r="28" spans="1:16" ht="19.5" customHeight="1">
      <c r="A28" s="1" t="s">
        <v>1765</v>
      </c>
      <c r="B28" s="624" t="s">
        <v>1431</v>
      </c>
      <c r="C28" s="1"/>
      <c r="D28" s="1" t="s">
        <v>58</v>
      </c>
      <c r="E28" s="624" t="s">
        <v>1434</v>
      </c>
      <c r="F28" s="1"/>
      <c r="G28" s="1"/>
      <c r="H28" s="624"/>
    </row>
    <row r="29" spans="1:16" ht="19.5" customHeight="1">
      <c r="A29" s="172" t="s">
        <v>1084</v>
      </c>
      <c r="B29" s="624" t="s">
        <v>1431</v>
      </c>
      <c r="C29" s="1"/>
      <c r="D29" s="1" t="s">
        <v>52</v>
      </c>
      <c r="E29" s="624" t="s">
        <v>1434</v>
      </c>
      <c r="F29" s="1"/>
      <c r="G29" s="1"/>
      <c r="H29" s="624"/>
    </row>
    <row r="30" spans="1:16" ht="19.5" customHeight="1">
      <c r="A30" s="172" t="s">
        <v>1087</v>
      </c>
      <c r="B30" s="624" t="s">
        <v>1431</v>
      </c>
      <c r="C30" s="1"/>
      <c r="D30" s="1" t="s">
        <v>2036</v>
      </c>
      <c r="E30" s="624" t="s">
        <v>1434</v>
      </c>
      <c r="F30" s="1"/>
      <c r="G30" s="1"/>
      <c r="H30" s="624"/>
    </row>
    <row r="31" spans="1:16" ht="19.5" customHeight="1">
      <c r="A31" s="1" t="s">
        <v>54</v>
      </c>
      <c r="B31" s="624" t="s">
        <v>1432</v>
      </c>
      <c r="C31" s="1"/>
      <c r="D31" s="1" t="s">
        <v>49</v>
      </c>
      <c r="E31" s="624" t="s">
        <v>1433</v>
      </c>
      <c r="F31" s="1"/>
      <c r="G31" s="1"/>
      <c r="H31" s="624"/>
    </row>
    <row r="32" spans="1:16" ht="19.5" customHeight="1">
      <c r="A32" s="1" t="s">
        <v>55</v>
      </c>
      <c r="B32" s="624" t="s">
        <v>1432</v>
      </c>
      <c r="C32" s="1"/>
      <c r="D32" s="1" t="s">
        <v>1884</v>
      </c>
      <c r="E32" s="624" t="s">
        <v>1433</v>
      </c>
      <c r="F32" s="1"/>
      <c r="G32" s="1"/>
      <c r="H32" s="624"/>
    </row>
    <row r="33" spans="1:8" ht="19.5" customHeight="1">
      <c r="A33" s="1" t="s">
        <v>56</v>
      </c>
      <c r="B33" s="624" t="s">
        <v>1432</v>
      </c>
      <c r="C33" s="1"/>
      <c r="D33" s="1"/>
      <c r="E33" s="624"/>
      <c r="F33" s="1"/>
    </row>
    <row r="34" spans="1:8" ht="19.5" customHeight="1">
      <c r="A34" s="1" t="s">
        <v>60</v>
      </c>
      <c r="B34" s="624" t="s">
        <v>1432</v>
      </c>
      <c r="D34" s="1"/>
      <c r="E34" s="624"/>
    </row>
    <row r="35" spans="1:8" ht="18" customHeight="1">
      <c r="D35" s="1"/>
      <c r="E35" s="207"/>
    </row>
    <row r="36" spans="1:8" ht="19.5" customHeight="1">
      <c r="A36" s="1207" t="s">
        <v>2101</v>
      </c>
      <c r="B36" s="1208"/>
      <c r="C36" s="1208"/>
      <c r="D36" s="1208"/>
      <c r="E36" s="1208"/>
      <c r="F36" s="1208"/>
      <c r="G36" s="1208"/>
      <c r="H36" s="1209"/>
    </row>
    <row r="37" spans="1:8" ht="9" customHeight="1">
      <c r="A37" s="1"/>
      <c r="B37" s="1"/>
      <c r="C37" s="1"/>
      <c r="D37" s="1"/>
      <c r="E37" s="1"/>
      <c r="F37" s="1"/>
      <c r="G37" s="1"/>
      <c r="H37" s="1"/>
    </row>
    <row r="38" spans="1:8" ht="19.5" customHeight="1">
      <c r="A38" s="1" t="s">
        <v>1886</v>
      </c>
      <c r="B38" s="624" t="s">
        <v>1411</v>
      </c>
      <c r="C38" s="1"/>
      <c r="D38" s="1" t="s">
        <v>1887</v>
      </c>
      <c r="E38" s="332" t="s">
        <v>1412</v>
      </c>
      <c r="F38" s="1"/>
      <c r="G38" s="1" t="s">
        <v>63</v>
      </c>
      <c r="H38" s="332" t="s">
        <v>1413</v>
      </c>
    </row>
    <row r="39" spans="1:8" ht="19.5" customHeight="1">
      <c r="A39" s="1" t="s">
        <v>2184</v>
      </c>
      <c r="B39" s="332" t="s">
        <v>1413</v>
      </c>
      <c r="C39" s="1"/>
      <c r="D39" s="1" t="s">
        <v>1888</v>
      </c>
      <c r="E39" s="624" t="s">
        <v>1414</v>
      </c>
      <c r="F39" s="1"/>
      <c r="G39" s="1"/>
      <c r="H39" s="332"/>
    </row>
    <row r="40" spans="1:8" ht="19.5" customHeight="1">
      <c r="B40" s="332"/>
      <c r="G40" s="1"/>
      <c r="H40" s="1"/>
    </row>
    <row r="41" spans="1:8" ht="19.5" customHeight="1">
      <c r="A41" s="694"/>
      <c r="B41" s="694"/>
      <c r="C41" s="694"/>
      <c r="D41" s="694"/>
      <c r="E41" s="694"/>
      <c r="F41" s="694"/>
      <c r="G41" s="1"/>
      <c r="H41" s="1"/>
    </row>
    <row r="42" spans="1:8" ht="19.5" customHeight="1">
      <c r="A42" s="695"/>
      <c r="B42" s="694"/>
      <c r="C42" s="694"/>
      <c r="D42" s="694"/>
      <c r="E42" s="694"/>
      <c r="F42" s="694"/>
      <c r="G42" s="694"/>
      <c r="H42" s="332"/>
    </row>
    <row r="43" spans="1:8" ht="19.5" customHeight="1">
      <c r="A43" s="1009"/>
      <c r="B43" s="1009"/>
      <c r="C43" s="1009"/>
      <c r="D43" s="1009"/>
      <c r="E43" s="1009"/>
      <c r="F43" s="1009"/>
      <c r="G43" s="695"/>
      <c r="H43" s="1"/>
    </row>
    <row r="44" spans="1:8" ht="19.5" customHeight="1">
      <c r="A44" s="1091"/>
      <c r="B44" s="1091"/>
      <c r="C44" s="1091"/>
      <c r="D44" s="1091"/>
      <c r="E44" s="1091"/>
      <c r="F44" s="1195"/>
      <c r="G44" s="695"/>
      <c r="H44" s="1"/>
    </row>
    <row r="45" spans="1:8" ht="19.5" customHeight="1">
      <c r="A45" s="1091"/>
      <c r="B45" s="1091"/>
      <c r="C45" s="1091"/>
      <c r="D45" s="1091"/>
      <c r="E45" s="1091"/>
      <c r="F45" s="1195"/>
      <c r="G45" s="695"/>
      <c r="H45" s="1"/>
    </row>
    <row r="46" spans="1:8" ht="19.5" customHeight="1">
      <c r="A46" s="1091"/>
      <c r="B46" s="1091"/>
      <c r="C46" s="1091"/>
      <c r="D46" s="1091"/>
      <c r="E46" s="1091"/>
      <c r="F46" s="1091"/>
      <c r="G46" s="695"/>
      <c r="H46" s="1"/>
    </row>
    <row r="47" spans="1:8" ht="19.25" customHeight="1">
      <c r="A47" s="1091"/>
      <c r="B47" s="1091"/>
      <c r="C47" s="1091"/>
      <c r="D47" s="1091"/>
      <c r="E47" s="1091"/>
      <c r="F47" s="1091"/>
      <c r="G47" s="695"/>
      <c r="H47" s="1"/>
    </row>
    <row r="48" spans="1:8" ht="19.25" customHeight="1">
      <c r="A48" s="1091"/>
      <c r="B48" s="1091"/>
      <c r="C48" s="1091"/>
      <c r="D48" s="1091"/>
      <c r="E48" s="1091"/>
      <c r="F48" s="1091"/>
      <c r="G48" s="695"/>
      <c r="H48" s="1"/>
    </row>
    <row r="49" spans="1:12" ht="19.25" customHeight="1">
      <c r="E49" s="1"/>
      <c r="F49" s="1"/>
      <c r="G49" s="1"/>
      <c r="H49" s="1"/>
    </row>
    <row r="50" spans="1:12" ht="14">
      <c r="E50" s="1"/>
      <c r="F50" s="1"/>
      <c r="G50" s="1"/>
      <c r="H50" s="1"/>
    </row>
    <row r="51" spans="1:12" hidden="1" thickBot="1">
      <c r="E51" s="1"/>
      <c r="F51" s="1"/>
      <c r="G51" s="1"/>
      <c r="H51" s="1"/>
      <c r="I51" s="779" t="s">
        <v>1873</v>
      </c>
    </row>
    <row r="52" spans="1:12" hidden="1" thickBot="1">
      <c r="A52" s="758"/>
      <c r="B52" s="758"/>
      <c r="C52" s="759"/>
      <c r="D52" s="759"/>
      <c r="E52" s="759"/>
      <c r="F52" s="759"/>
      <c r="G52" s="759"/>
      <c r="I52" s="758"/>
      <c r="J52" s="759"/>
      <c r="K52" s="759"/>
      <c r="L52" s="759"/>
    </row>
    <row r="53" spans="1:12" ht="17" hidden="1" thickTop="1" thickBot="1">
      <c r="A53" s="760" t="str">
        <f>'obsah 1'!A61</f>
        <v>Str. 1</v>
      </c>
      <c r="B53" s="784"/>
      <c r="C53" s="761"/>
      <c r="D53" s="761"/>
      <c r="E53" s="761"/>
      <c r="F53" s="761"/>
      <c r="G53" s="762"/>
      <c r="I53" s="780" t="str">
        <f>'obsah 1'!I61</f>
        <v>str c0mp0nenty 1</v>
      </c>
      <c r="J53" s="761">
        <f>'obsah 1'!J61</f>
        <v>0</v>
      </c>
      <c r="K53" s="761">
        <f>'obsah 1'!K61</f>
        <v>0</v>
      </c>
      <c r="L53" s="762">
        <f>'obsah 1'!L61*'obsah 1'!$H$5</f>
        <v>0</v>
      </c>
    </row>
    <row r="54" spans="1:12" ht="16" hidden="1" thickBot="1">
      <c r="A54" s="760" t="str">
        <f>'obsah 1'!A62</f>
        <v>1930 SYN Eclipse MAXI PDH</v>
      </c>
      <c r="B54" s="784">
        <f>'obsah 1'!B62</f>
        <v>0</v>
      </c>
      <c r="C54" s="761" t="s">
        <v>1248</v>
      </c>
      <c r="D54" s="761">
        <f>'obsah 1'!D62*'obsah 1'!$B$5</f>
        <v>6477</v>
      </c>
      <c r="E54" s="761">
        <f>'obsah 1'!E62*'obsah 1'!$B$5</f>
        <v>6705</v>
      </c>
      <c r="F54" s="761">
        <f>'obsah 1'!F62*'obsah 1'!$B$5</f>
        <v>6868</v>
      </c>
      <c r="G54" s="762">
        <f>'obsah 1'!G62*'obsah 1'!$B$5</f>
        <v>7553</v>
      </c>
      <c r="I54" s="760" t="str">
        <f>'obsah 1'!I62</f>
        <v>AR 08</v>
      </c>
      <c r="J54" s="761">
        <f>'obsah 1'!J62</f>
        <v>0</v>
      </c>
      <c r="K54" s="761">
        <f>'obsah 1'!K62</f>
        <v>0</v>
      </c>
      <c r="L54" s="767">
        <f>'obsah 1'!L62</f>
        <v>926</v>
      </c>
    </row>
    <row r="55" spans="1:12" ht="16" hidden="1" thickBot="1">
      <c r="A55" s="760" t="str">
        <f>'obsah 1'!A63</f>
        <v>1930 SYN Eclipse MAXI</v>
      </c>
      <c r="B55" s="784">
        <f>'obsah 1'!B63</f>
        <v>0</v>
      </c>
      <c r="C55" s="761" t="s">
        <v>1248</v>
      </c>
      <c r="D55" s="761">
        <f>'obsah 1'!D63*'obsah 1'!$B$5</f>
        <v>5524</v>
      </c>
      <c r="E55" s="761">
        <f>'obsah 1'!E63*'obsah 1'!$B$5</f>
        <v>5752</v>
      </c>
      <c r="F55" s="761">
        <f>'obsah 1'!F63*'obsah 1'!$B$5</f>
        <v>5915</v>
      </c>
      <c r="G55" s="762">
        <f>'obsah 1'!G63*'obsah 1'!$B$5</f>
        <v>6600</v>
      </c>
      <c r="I55" s="760" t="str">
        <f>'obsah 1'!I63</f>
        <v>AR 08 3D</v>
      </c>
      <c r="J55" s="761">
        <f>'obsah 1'!J63</f>
        <v>0</v>
      </c>
      <c r="K55" s="761">
        <f>'obsah 1'!K63</f>
        <v>0</v>
      </c>
      <c r="L55" s="767">
        <f>'obsah 1'!L63</f>
        <v>1210</v>
      </c>
    </row>
    <row r="56" spans="1:12" ht="16" hidden="1" thickBot="1">
      <c r="A56" s="760" t="str">
        <f>'obsah 1'!A64</f>
        <v>1930 SYN Eclipse HIGH</v>
      </c>
      <c r="B56" s="784">
        <f>'obsah 1'!B64</f>
        <v>0</v>
      </c>
      <c r="C56" s="761" t="s">
        <v>1248</v>
      </c>
      <c r="D56" s="761">
        <f>'obsah 1'!D64*'obsah 1'!$B$5</f>
        <v>5260</v>
      </c>
      <c r="E56" s="761">
        <f>'obsah 1'!E64*'obsah 1'!$B$5</f>
        <v>5488</v>
      </c>
      <c r="F56" s="761">
        <f>'obsah 1'!F64*'obsah 1'!$B$5</f>
        <v>5650</v>
      </c>
      <c r="G56" s="762">
        <f>'obsah 1'!G64*'obsah 1'!$B$5</f>
        <v>6335</v>
      </c>
      <c r="I56" s="760" t="str">
        <f>'obsah 1'!I64</f>
        <v>AR 08 C</v>
      </c>
      <c r="J56" s="761">
        <f>'obsah 1'!J64</f>
        <v>0</v>
      </c>
      <c r="K56" s="761">
        <f>'obsah 1'!K64</f>
        <v>0</v>
      </c>
      <c r="L56" s="767">
        <f>'obsah 1'!L64</f>
        <v>1008</v>
      </c>
    </row>
    <row r="57" spans="1:12" ht="16" hidden="1" thickBot="1">
      <c r="A57" s="760" t="str">
        <f>'obsah 1'!A65</f>
        <v>1930 SYN Eclipse NET PDH</v>
      </c>
      <c r="B57" s="784">
        <f>'obsah 1'!B65</f>
        <v>0</v>
      </c>
      <c r="C57" s="761" t="s">
        <v>1248</v>
      </c>
      <c r="D57" s="761">
        <f>'obsah 1'!D65*'obsah 1'!$B$5</f>
        <v>6472</v>
      </c>
      <c r="E57" s="761">
        <f>'obsah 1'!E65*'obsah 1'!$B$5</f>
        <v>6609</v>
      </c>
      <c r="F57" s="761">
        <f>'obsah 1'!F65*'obsah 1'!$B$5</f>
        <v>6706</v>
      </c>
      <c r="G57" s="762">
        <f>'obsah 1'!G65*'obsah 1'!$B$5</f>
        <v>7117</v>
      </c>
      <c r="I57" s="760" t="str">
        <f>'obsah 1'!I65</f>
        <v>AR 08 C 3D</v>
      </c>
      <c r="J57" s="761">
        <f>'obsah 1'!J65</f>
        <v>0</v>
      </c>
      <c r="K57" s="761">
        <f>'obsah 1'!K65</f>
        <v>0</v>
      </c>
      <c r="L57" s="767">
        <f>'obsah 1'!L65</f>
        <v>1309</v>
      </c>
    </row>
    <row r="58" spans="1:12" ht="16" hidden="1" thickBot="1">
      <c r="A58" s="764" t="str">
        <f>'obsah 1'!A66</f>
        <v>1930 SYN Eclipse NET</v>
      </c>
      <c r="B58" s="785">
        <f>'obsah 1'!B66</f>
        <v>0</v>
      </c>
      <c r="C58" s="758" t="s">
        <v>1248</v>
      </c>
      <c r="D58" s="758">
        <f>'obsah 1'!D66*'obsah 1'!$B$5</f>
        <v>5327</v>
      </c>
      <c r="E58" s="758">
        <f>'obsah 1'!E66*'obsah 1'!$B$5</f>
        <v>5464</v>
      </c>
      <c r="F58" s="758">
        <f>'obsah 1'!F66*'obsah 1'!$B$5</f>
        <v>5562</v>
      </c>
      <c r="G58" s="766">
        <f>'obsah 1'!G66*'obsah 1'!$B$5</f>
        <v>5972</v>
      </c>
      <c r="I58" s="760" t="str">
        <f>'obsah 1'!I66</f>
        <v>AR 11</v>
      </c>
      <c r="J58" s="761">
        <f>'obsah 1'!J66</f>
        <v>0</v>
      </c>
      <c r="K58" s="761">
        <f>'obsah 1'!K66</f>
        <v>0</v>
      </c>
      <c r="L58" s="767">
        <f>'obsah 1'!L66</f>
        <v>595</v>
      </c>
    </row>
    <row r="59" spans="1:12" ht="17" hidden="1" thickTop="1" thickBot="1">
      <c r="A59" s="760" t="str">
        <f>'obsah 1'!A67</f>
        <v>Str. 2</v>
      </c>
      <c r="B59" s="784"/>
      <c r="C59" s="761"/>
      <c r="D59" s="761"/>
      <c r="E59" s="761"/>
      <c r="F59" s="761"/>
      <c r="G59" s="762"/>
      <c r="I59" s="764" t="str">
        <f>'obsah 1'!I67</f>
        <v>AR 12</v>
      </c>
      <c r="J59" s="758">
        <f>'obsah 1'!J67</f>
        <v>0</v>
      </c>
      <c r="K59" s="758">
        <f>'obsah 1'!K67</f>
        <v>0</v>
      </c>
      <c r="L59" s="768">
        <f>'obsah 1'!L67</f>
        <v>982</v>
      </c>
    </row>
    <row r="60" spans="1:12" ht="16" hidden="1" thickBot="1">
      <c r="A60" s="760" t="str">
        <f>'obsah 1'!A68</f>
        <v>1690 SYN NEW PURE</v>
      </c>
      <c r="B60" s="784">
        <f>'obsah 1'!B68</f>
        <v>0</v>
      </c>
      <c r="C60" s="761">
        <f>'obsah 1'!C68*'obsah 1'!$B$5</f>
        <v>4283</v>
      </c>
      <c r="D60" s="761">
        <f>'obsah 1'!D68*'obsah 1'!$B$5</f>
        <v>4381</v>
      </c>
      <c r="E60" s="761">
        <f>'obsah 1'!E68*'obsah 1'!$B$5</f>
        <v>4518</v>
      </c>
      <c r="F60" s="761">
        <f>'obsah 1'!F68*'obsah 1'!$B$5</f>
        <v>4615</v>
      </c>
      <c r="G60" s="762">
        <f>'obsah 1'!G68*'obsah 1'!$B$5</f>
        <v>5026</v>
      </c>
      <c r="I60" s="780" t="str">
        <f>'obsah 1'!I68</f>
        <v>str c0mp0nenty 2</v>
      </c>
      <c r="J60" s="761">
        <f>'obsah 1'!J68</f>
        <v>0</v>
      </c>
      <c r="K60" s="761">
        <f>'obsah 1'!K68</f>
        <v>0</v>
      </c>
      <c r="L60" s="762">
        <f>'obsah 1'!L68*'obsah 1'!$H$5</f>
        <v>0</v>
      </c>
    </row>
    <row r="61" spans="1:12" ht="16" hidden="1" thickBot="1">
      <c r="A61" s="760" t="str">
        <f>'obsah 1'!A69</f>
        <v>1690 SYN SL NEW PURE PDH</v>
      </c>
      <c r="B61" s="784">
        <f>'obsah 1'!B69</f>
        <v>0</v>
      </c>
      <c r="C61" s="761">
        <f>'obsah 1'!C69*'obsah 1'!$B$5</f>
        <v>5060</v>
      </c>
      <c r="D61" s="761">
        <f>'obsah 1'!D69*'obsah 1'!$B$5</f>
        <v>5158</v>
      </c>
      <c r="E61" s="761">
        <f>'obsah 1'!E69*'obsah 1'!$B$5</f>
        <v>5295</v>
      </c>
      <c r="F61" s="761">
        <f>'obsah 1'!F69*'obsah 1'!$B$5</f>
        <v>5392</v>
      </c>
      <c r="G61" s="762">
        <f>'obsah 1'!G69*'obsah 1'!$B$5</f>
        <v>5803</v>
      </c>
      <c r="I61" s="760" t="str">
        <f>'obsah 1'!I69</f>
        <v>BR 06</v>
      </c>
      <c r="J61" s="761">
        <f>'obsah 1'!J69</f>
        <v>0</v>
      </c>
      <c r="K61" s="761">
        <f>'obsah 1'!K69</f>
        <v>0</v>
      </c>
      <c r="L61" s="767">
        <f>'obsah 1'!L69</f>
        <v>749</v>
      </c>
    </row>
    <row r="62" spans="1:12" ht="16" hidden="1" thickBot="1">
      <c r="A62" s="769" t="str">
        <f>'obsah 1'!A70</f>
        <v>RUBEN</v>
      </c>
      <c r="B62" s="784">
        <f>'obsah 1'!B70</f>
        <v>0</v>
      </c>
      <c r="C62" s="770">
        <f>'obsah 1'!C70*'obsah 1'!$B$5</f>
        <v>0</v>
      </c>
      <c r="D62" s="770">
        <f>'obsah 1'!D70*'obsah 1'!$B$5</f>
        <v>5080</v>
      </c>
      <c r="E62" s="770">
        <f>'obsah 1'!E70*'obsah 1'!$B$5</f>
        <v>0</v>
      </c>
      <c r="F62" s="770">
        <f>'obsah 1'!F70*'obsah 1'!$B$5</f>
        <v>0</v>
      </c>
      <c r="G62" s="771">
        <f>'obsah 1'!G70*'obsah 1'!$B$5</f>
        <v>0</v>
      </c>
      <c r="I62" s="760" t="str">
        <f>'obsah 1'!I70</f>
        <v>AR 40</v>
      </c>
      <c r="J62" s="761">
        <f>'obsah 1'!J70</f>
        <v>0</v>
      </c>
      <c r="K62" s="761">
        <f>'obsah 1'!K70</f>
        <v>0</v>
      </c>
      <c r="L62" s="767">
        <f>'obsah 1'!L70</f>
        <v>957</v>
      </c>
    </row>
    <row r="63" spans="1:12" ht="16" hidden="1" thickBot="1">
      <c r="A63" s="769" t="str">
        <f>'obsah 1'!A71</f>
        <v>RUBEN SÍŤOVANÝ</v>
      </c>
      <c r="B63" s="784">
        <f>'obsah 1'!B71</f>
        <v>0</v>
      </c>
      <c r="C63" s="770">
        <f>'obsah 1'!C71*'obsah 1'!$B$5</f>
        <v>0</v>
      </c>
      <c r="D63" s="770">
        <f>'obsah 1'!D71*'obsah 1'!$B$5</f>
        <v>5080</v>
      </c>
      <c r="E63" s="770">
        <f>'obsah 1'!E71*'obsah 1'!$B$5</f>
        <v>0</v>
      </c>
      <c r="F63" s="770">
        <f>'obsah 1'!F71*'obsah 1'!$B$5</f>
        <v>0</v>
      </c>
      <c r="G63" s="771">
        <f>'obsah 1'!G71*'obsah 1'!$B$5</f>
        <v>0</v>
      </c>
      <c r="I63" s="760" t="str">
        <f>'obsah 1'!I71</f>
        <v>BR 16</v>
      </c>
      <c r="J63" s="761">
        <f>'obsah 1'!J71</f>
        <v>0</v>
      </c>
      <c r="K63" s="761">
        <f>'obsah 1'!K71</f>
        <v>0</v>
      </c>
      <c r="L63" s="767">
        <f>'obsah 1'!L71</f>
        <v>658</v>
      </c>
    </row>
    <row r="64" spans="1:12" ht="16" hidden="1" thickBot="1">
      <c r="A64" s="764" t="str">
        <f>'obsah 1'!A72</f>
        <v>ROSSA PDH PLAST</v>
      </c>
      <c r="B64" s="785">
        <f>'obsah 1'!B72</f>
        <v>0</v>
      </c>
      <c r="C64" s="758" t="s">
        <v>1248</v>
      </c>
      <c r="D64" s="758">
        <f>'obsah 1'!D72*'obsah 1'!$B$5</f>
        <v>5800</v>
      </c>
      <c r="E64" s="758">
        <f>'obsah 1'!E72*'obsah 1'!$B$5</f>
        <v>5843</v>
      </c>
      <c r="F64" s="758">
        <f>'obsah 1'!F72*'obsah 1'!$B$5</f>
        <v>6213</v>
      </c>
      <c r="G64" s="766" t="s">
        <v>1248</v>
      </c>
      <c r="I64" s="760" t="str">
        <f>'obsah 1'!I72</f>
        <v>BR 05</v>
      </c>
      <c r="J64" s="761">
        <f>'obsah 1'!J72</f>
        <v>0</v>
      </c>
      <c r="K64" s="761">
        <f>'obsah 1'!K72</f>
        <v>0</v>
      </c>
      <c r="L64" s="767">
        <f>'obsah 1'!L72</f>
        <v>230</v>
      </c>
    </row>
    <row r="65" spans="1:12" ht="17" hidden="1" thickTop="1" thickBot="1">
      <c r="A65" s="760" t="str">
        <f>'obsah 1'!A73</f>
        <v>Str. 3</v>
      </c>
      <c r="B65" s="784"/>
      <c r="C65" s="761"/>
      <c r="D65" s="761"/>
      <c r="E65" s="761"/>
      <c r="F65" s="761"/>
      <c r="G65" s="762"/>
      <c r="I65" s="760" t="str">
        <f>'obsah 1'!I73</f>
        <v>BR 15</v>
      </c>
      <c r="J65" s="761">
        <f>'obsah 1'!J73</f>
        <v>0</v>
      </c>
      <c r="K65" s="761">
        <f>'obsah 1'!K73</f>
        <v>0</v>
      </c>
      <c r="L65" s="767">
        <f>'obsah 1'!L73</f>
        <v>597</v>
      </c>
    </row>
    <row r="66" spans="1:12" ht="16" hidden="1" thickBot="1">
      <c r="A66" s="760" t="str">
        <f>'obsah 1'!A74</f>
        <v>Kona High</v>
      </c>
      <c r="B66" s="784">
        <f>'obsah 1'!B74</f>
        <v>0</v>
      </c>
      <c r="C66" s="761" t="s">
        <v>1248</v>
      </c>
      <c r="D66" s="761">
        <f>'obsah 1'!D74*'obsah 1'!$B$5</f>
        <v>7278</v>
      </c>
      <c r="E66" s="761">
        <f>'obsah 1'!E74*'obsah 1'!$B$5</f>
        <v>7734</v>
      </c>
      <c r="F66" s="761">
        <f>'obsah 1'!F74*'obsah 1'!$B$5</f>
        <v>8059</v>
      </c>
      <c r="G66" s="762">
        <f>'obsah 1'!G74*'obsah 1'!$B$5</f>
        <v>9428</v>
      </c>
      <c r="I66" s="760"/>
      <c r="J66" s="761"/>
      <c r="K66" s="761"/>
      <c r="L66" s="767"/>
    </row>
    <row r="67" spans="1:12" ht="16" hidden="1" thickBot="1">
      <c r="A67" s="760" t="str">
        <f>'obsah 1'!A75</f>
        <v>Kona Medium</v>
      </c>
      <c r="B67" s="784">
        <f>'obsah 1'!B75</f>
        <v>0</v>
      </c>
      <c r="C67" s="761" t="s">
        <v>1248</v>
      </c>
      <c r="D67" s="761">
        <f>'obsah 1'!D75*'obsah 1'!$B$5</f>
        <v>6139</v>
      </c>
      <c r="E67" s="761">
        <f>'obsah 1'!E75*'obsah 1'!$B$5</f>
        <v>6368</v>
      </c>
      <c r="F67" s="761">
        <f>'obsah 1'!F75*'obsah 1'!$B$5</f>
        <v>6530</v>
      </c>
      <c r="G67" s="762">
        <f>'obsah 1'!G75*'obsah 1'!$B$5</f>
        <v>7215</v>
      </c>
      <c r="I67" s="764"/>
      <c r="J67" s="758"/>
      <c r="K67" s="758"/>
      <c r="L67" s="768"/>
    </row>
    <row r="68" spans="1:12" ht="16" hidden="1" thickBot="1">
      <c r="A68" s="760" t="str">
        <f>'obsah 1'!A76</f>
        <v>Kona Low</v>
      </c>
      <c r="B68" s="784">
        <f>'obsah 1'!B76</f>
        <v>0</v>
      </c>
      <c r="C68" s="761" t="s">
        <v>1248</v>
      </c>
      <c r="D68" s="761">
        <f>'obsah 1'!D76*'obsah 1'!$B$5</f>
        <v>5634</v>
      </c>
      <c r="E68" s="761">
        <f>'obsah 1'!E76*'obsah 1'!$B$5</f>
        <v>5862</v>
      </c>
      <c r="F68" s="761">
        <f>'obsah 1'!F76*'obsah 1'!$B$5</f>
        <v>6024</v>
      </c>
      <c r="G68" s="762">
        <f>'obsah 1'!G76*'obsah 1'!$B$5</f>
        <v>6709</v>
      </c>
      <c r="I68" s="780" t="str">
        <f>'obsah 1'!I76</f>
        <v>str c0mp0nenty 3</v>
      </c>
      <c r="J68" s="761">
        <f>'obsah 1'!J76</f>
        <v>0</v>
      </c>
      <c r="K68" s="761">
        <f>'obsah 1'!K76</f>
        <v>0</v>
      </c>
      <c r="L68" s="762">
        <f>'obsah 1'!L76*'obsah 1'!$H$5</f>
        <v>0</v>
      </c>
    </row>
    <row r="69" spans="1:12" ht="30" hidden="1" thickBot="1">
      <c r="A69" s="764" t="str">
        <f>'obsah 1'!A77</f>
        <v>Kona SB</v>
      </c>
      <c r="B69" s="785">
        <f>'obsah 1'!B77</f>
        <v>0</v>
      </c>
      <c r="C69" s="758" t="s">
        <v>1248</v>
      </c>
      <c r="D69" s="758">
        <f>'obsah 1'!D77*'obsah 1'!$B$5</f>
        <v>4549</v>
      </c>
      <c r="E69" s="758">
        <f>'obsah 1'!E77*'obsah 1'!$B$5</f>
        <v>4686</v>
      </c>
      <c r="F69" s="758">
        <f>'obsah 1'!F77*'obsah 1'!$B$5</f>
        <v>4783</v>
      </c>
      <c r="G69" s="766">
        <f>'obsah 1'!G77*'obsah 1'!$B$5</f>
        <v>5194</v>
      </c>
      <c r="I69" s="760" t="str">
        <f>'obsah 1'!I77</f>
        <v>píst</v>
      </c>
      <c r="J69" s="761">
        <f>'obsah 1'!J77</f>
        <v>0</v>
      </c>
      <c r="K69" s="761" t="str">
        <f>'obsah 1'!K77</f>
        <v>V01001221</v>
      </c>
      <c r="L69" s="767">
        <f>'obsah 1'!L77</f>
        <v>298</v>
      </c>
    </row>
    <row r="70" spans="1:12" ht="31" hidden="1" thickTop="1" thickBot="1">
      <c r="A70" s="760" t="str">
        <f>'obsah 1'!A78</f>
        <v>str. 4</v>
      </c>
      <c r="B70" s="784"/>
      <c r="C70" s="761"/>
      <c r="D70" s="761"/>
      <c r="E70" s="761"/>
      <c r="F70" s="761"/>
      <c r="G70" s="762"/>
      <c r="I70" s="760" t="str">
        <f>'obsah 1'!I78</f>
        <v>píst</v>
      </c>
      <c r="J70" s="761">
        <f>'obsah 1'!J78</f>
        <v>0</v>
      </c>
      <c r="K70" s="761" t="str">
        <f>'obsah 1'!K78</f>
        <v>V01001245</v>
      </c>
      <c r="L70" s="767">
        <f>'obsah 1'!L78</f>
        <v>282</v>
      </c>
    </row>
    <row r="71" spans="1:12" ht="30" hidden="1" thickBot="1">
      <c r="A71" s="760" t="str">
        <f>'obsah 1'!A79</f>
        <v>1850 SYN SL Omnia ALU</v>
      </c>
      <c r="B71" s="784">
        <f>'obsah 1'!B79</f>
        <v>0</v>
      </c>
      <c r="C71" s="761">
        <f>'obsah 1'!C79*'obsah 1'!$B$5</f>
        <v>5477</v>
      </c>
      <c r="D71" s="761">
        <f>'obsah 1'!D79*'obsah 1'!$B$5</f>
        <v>5608</v>
      </c>
      <c r="E71" s="761">
        <f>'obsah 1'!E79*'obsah 1'!$B$5</f>
        <v>5651</v>
      </c>
      <c r="F71" s="761">
        <f>'obsah 1'!F79*'obsah 1'!$B$5</f>
        <v>6021</v>
      </c>
      <c r="G71" s="762">
        <f>'obsah 1'!G79*'obsah 1'!$B$5</f>
        <v>6581</v>
      </c>
      <c r="I71" s="760" t="str">
        <f>'obsah 1'!I79</f>
        <v>píst</v>
      </c>
      <c r="J71" s="761">
        <f>'obsah 1'!J79</f>
        <v>0</v>
      </c>
      <c r="K71" s="761" t="str">
        <f>'obsah 1'!K79</f>
        <v>V01001235</v>
      </c>
      <c r="L71" s="767">
        <f>'obsah 1'!L79</f>
        <v>300</v>
      </c>
    </row>
    <row r="72" spans="1:12" ht="30" hidden="1" thickBot="1">
      <c r="A72" s="760" t="str">
        <f>'obsah 1'!A80</f>
        <v>1850 SYN SL Omnia PLAST</v>
      </c>
      <c r="B72" s="784">
        <f>'obsah 1'!B80</f>
        <v>0</v>
      </c>
      <c r="C72" s="761">
        <f>'obsah 1'!C80*'obsah 1'!$B$5</f>
        <v>5076</v>
      </c>
      <c r="D72" s="761">
        <f>'obsah 1'!D80*'obsah 1'!$B$5</f>
        <v>5207</v>
      </c>
      <c r="E72" s="761">
        <f>'obsah 1'!E80*'obsah 1'!$B$5</f>
        <v>5250</v>
      </c>
      <c r="F72" s="761">
        <f>'obsah 1'!F80*'obsah 1'!$B$5</f>
        <v>5621</v>
      </c>
      <c r="G72" s="762">
        <f>'obsah 1'!G80*'obsah 1'!$B$5</f>
        <v>6181</v>
      </c>
      <c r="I72" s="760" t="str">
        <f>'obsah 1'!I80</f>
        <v>píst</v>
      </c>
      <c r="J72" s="761">
        <f>'obsah 1'!J80</f>
        <v>0</v>
      </c>
      <c r="K72" s="761" t="str">
        <f>'obsah 1'!K80</f>
        <v>V01001243</v>
      </c>
      <c r="L72" s="767">
        <f>'obsah 1'!L80</f>
        <v>319</v>
      </c>
    </row>
    <row r="73" spans="1:12" ht="30" hidden="1" thickBot="1">
      <c r="A73" s="760" t="str">
        <f>'obsah 1'!A81</f>
        <v>1850 SYN SL Omnia ALU ALL MESH</v>
      </c>
      <c r="B73" s="784">
        <f>'obsah 1'!B81</f>
        <v>0</v>
      </c>
      <c r="C73" s="761">
        <f>'obsah 1'!C81*'obsah 1'!$B$5</f>
        <v>0</v>
      </c>
      <c r="D73" s="761">
        <f>'obsah 1'!D81*'obsah 1'!$B$5</f>
        <v>5600</v>
      </c>
      <c r="E73" s="761">
        <f>'obsah 1'!E81*'obsah 1'!$B$5</f>
        <v>0</v>
      </c>
      <c r="F73" s="761">
        <f>'obsah 1'!F81*'obsah 1'!$B$5</f>
        <v>0</v>
      </c>
      <c r="G73" s="762">
        <f>'obsah 1'!G81*'obsah 1'!$B$5</f>
        <v>0</v>
      </c>
      <c r="I73" s="760" t="str">
        <f>'obsah 1'!I81</f>
        <v>píst</v>
      </c>
      <c r="J73" s="761">
        <f>'obsah 1'!J81</f>
        <v>0</v>
      </c>
      <c r="K73" s="761" t="str">
        <f>'obsah 1'!K81</f>
        <v>V01001241</v>
      </c>
      <c r="L73" s="767">
        <f>'obsah 1'!L81</f>
        <v>299</v>
      </c>
    </row>
    <row r="74" spans="1:12" ht="30" hidden="1" thickBot="1">
      <c r="A74" s="764" t="str">
        <f>'obsah 1'!A82</f>
        <v>1850 SYN SL Omnia PLAST ALL MESH</v>
      </c>
      <c r="B74" s="785">
        <f>'obsah 1'!B82</f>
        <v>0</v>
      </c>
      <c r="C74" s="758">
        <f>'obsah 1'!C82*'obsah 1'!$B$5</f>
        <v>0</v>
      </c>
      <c r="D74" s="758">
        <f>'obsah 1'!D82*'obsah 1'!$B$5</f>
        <v>5006</v>
      </c>
      <c r="E74" s="758">
        <f>'obsah 1'!E82*'obsah 1'!$B$5</f>
        <v>0</v>
      </c>
      <c r="F74" s="758">
        <f>'obsah 1'!F82*'obsah 1'!$B$5</f>
        <v>0</v>
      </c>
      <c r="G74" s="766">
        <f>'obsah 1'!G82*'obsah 1'!$B$5</f>
        <v>0</v>
      </c>
      <c r="I74" s="760" t="str">
        <f>'obsah 1'!I82</f>
        <v>píst</v>
      </c>
      <c r="J74" s="761">
        <f>'obsah 1'!J82</f>
        <v>0</v>
      </c>
      <c r="K74" s="761" t="str">
        <f>'obsah 1'!K82</f>
        <v>V01001255</v>
      </c>
      <c r="L74" s="767">
        <f>'obsah 1'!L82</f>
        <v>309</v>
      </c>
    </row>
    <row r="75" spans="1:12" ht="31" hidden="1" thickTop="1" thickBot="1">
      <c r="A75" s="760" t="str">
        <f>'obsah 1'!A83</f>
        <v>str 5</v>
      </c>
      <c r="B75" s="784">
        <f>'obsah 1'!B83</f>
        <v>0</v>
      </c>
      <c r="C75" s="761"/>
      <c r="D75" s="761"/>
      <c r="E75" s="761"/>
      <c r="F75" s="761"/>
      <c r="G75" s="762"/>
      <c r="I75" s="760" t="str">
        <f>'obsah 1'!I83</f>
        <v>píst</v>
      </c>
      <c r="J75" s="761">
        <f>'obsah 1'!J83</f>
        <v>0</v>
      </c>
      <c r="K75" s="761" t="str">
        <f>'obsah 1'!K83</f>
        <v>V01001237</v>
      </c>
      <c r="L75" s="767">
        <f>'obsah 1'!L83</f>
        <v>356</v>
      </c>
    </row>
    <row r="76" spans="1:12" ht="30" hidden="1" thickBot="1">
      <c r="A76" s="760" t="str">
        <f>'obsah 1'!A84</f>
        <v>1870 SYN Motion ALU</v>
      </c>
      <c r="B76" s="784">
        <f>'obsah 1'!B84</f>
        <v>0</v>
      </c>
      <c r="C76" s="761">
        <f>'obsah 1'!C84*'obsah 1'!$B$5</f>
        <v>6078</v>
      </c>
      <c r="D76" s="761">
        <f>'obsah 1'!D84*'obsah 1'!$B$5</f>
        <v>6209</v>
      </c>
      <c r="E76" s="761">
        <f>'obsah 1'!E84*'obsah 1'!$B$5</f>
        <v>6252</v>
      </c>
      <c r="F76" s="761">
        <f>'obsah 1'!F84*'obsah 1'!$B$5</f>
        <v>6623</v>
      </c>
      <c r="G76" s="762">
        <f>'obsah 1'!G84*'obsah 1'!$B$5</f>
        <v>7183</v>
      </c>
      <c r="I76" s="760" t="str">
        <f>'obsah 1'!I84</f>
        <v>píst</v>
      </c>
      <c r="J76" s="761">
        <f>'obsah 1'!J84</f>
        <v>0</v>
      </c>
      <c r="K76" s="761" t="str">
        <f>'obsah 1'!K84</f>
        <v>M00001252</v>
      </c>
      <c r="L76" s="767">
        <f>'obsah 1'!L84</f>
        <v>561</v>
      </c>
    </row>
    <row r="77" spans="1:12" ht="16" hidden="1" thickBot="1">
      <c r="A77" s="760" t="str">
        <f>'obsah 1'!A85</f>
        <v>1870 SYN Motion PLAST</v>
      </c>
      <c r="B77" s="784">
        <f>'obsah 1'!B85</f>
        <v>0</v>
      </c>
      <c r="C77" s="761">
        <f>'obsah 1'!C85*'obsah 1'!$B$5</f>
        <v>5678</v>
      </c>
      <c r="D77" s="761">
        <f>'obsah 1'!D85*'obsah 1'!$B$5</f>
        <v>5809</v>
      </c>
      <c r="E77" s="761">
        <f>'obsah 1'!E85*'obsah 1'!$B$5</f>
        <v>5852</v>
      </c>
      <c r="F77" s="761">
        <f>'obsah 1'!F85*'obsah 1'!$B$5</f>
        <v>6222</v>
      </c>
      <c r="G77" s="762">
        <f>'obsah 1'!G85*'obsah 1'!$B$5</f>
        <v>6782</v>
      </c>
      <c r="I77" s="764">
        <f>'obsah 1'!I85</f>
        <v>0</v>
      </c>
      <c r="J77" s="758">
        <f>'obsah 1'!J85</f>
        <v>0</v>
      </c>
      <c r="K77" s="758">
        <f>'obsah 1'!K85</f>
        <v>0</v>
      </c>
      <c r="L77" s="768">
        <f>'obsah 1'!L85</f>
        <v>0</v>
      </c>
    </row>
    <row r="78" spans="1:12" ht="16" hidden="1" thickBot="1">
      <c r="A78" s="760" t="str">
        <f>'obsah 1'!A86</f>
        <v>5030 Nella ALU PDH</v>
      </c>
      <c r="B78" s="784">
        <f>'obsah 1'!B86</f>
        <v>0</v>
      </c>
      <c r="C78" s="761" t="s">
        <v>1248</v>
      </c>
      <c r="D78" s="761">
        <f>'obsah 1'!D86*'obsah 1'!$B$5</f>
        <v>5766</v>
      </c>
      <c r="E78" s="761">
        <f>'obsah 1'!E86*'obsah 1'!$B$5</f>
        <v>6222</v>
      </c>
      <c r="F78" s="761">
        <f>'obsah 1'!F86*'obsah 1'!$B$5</f>
        <v>6547</v>
      </c>
      <c r="G78" s="762">
        <f>'obsah 1'!G86*'obsah 1'!$B$5</f>
        <v>7916</v>
      </c>
      <c r="I78" s="780" t="str">
        <f>'obsah 1'!I86</f>
        <v>str c0mp0nenty 4</v>
      </c>
      <c r="J78" s="761">
        <f>'obsah 1'!J86</f>
        <v>0</v>
      </c>
      <c r="K78" s="761">
        <f>'obsah 1'!K86</f>
        <v>0</v>
      </c>
      <c r="L78" s="762">
        <f>'obsah 1'!L86</f>
        <v>0</v>
      </c>
    </row>
    <row r="79" spans="1:12" ht="30" hidden="1" thickBot="1">
      <c r="A79" s="760" t="str">
        <f>'obsah 1'!A87</f>
        <v>5030 Nella PDH</v>
      </c>
      <c r="B79" s="784">
        <f>'obsah 1'!B87</f>
        <v>0</v>
      </c>
      <c r="C79" s="761" t="s">
        <v>1248</v>
      </c>
      <c r="D79" s="761">
        <f>'obsah 1'!D87*'obsah 1'!$B$5</f>
        <v>5314</v>
      </c>
      <c r="E79" s="761">
        <f>'obsah 1'!E87*'obsah 1'!$B$5</f>
        <v>5770</v>
      </c>
      <c r="F79" s="761">
        <f>'obsah 1'!F87*'obsah 1'!$B$5</f>
        <v>6095</v>
      </c>
      <c r="G79" s="762">
        <f>'obsah 1'!G87*'obsah 1'!$B$5</f>
        <v>7464</v>
      </c>
      <c r="I79" s="760" t="str">
        <f>'obsah 1'!I87</f>
        <v>k0lečk0</v>
      </c>
      <c r="J79" s="761" t="str">
        <f>'obsah 1'!J87</f>
        <v>1 ks</v>
      </c>
      <c r="K79" s="761" t="str">
        <f>'obsah 1'!K87</f>
        <v>M00001020</v>
      </c>
      <c r="L79" s="767">
        <f>'obsah 1'!L87</f>
        <v>97</v>
      </c>
    </row>
    <row r="80" spans="1:12" ht="30" hidden="1" thickBot="1">
      <c r="A80" s="760" t="str">
        <f>'obsah 1'!A88</f>
        <v>Epic High White Multi</v>
      </c>
      <c r="B80" s="784">
        <f>'obsah 1'!B88</f>
        <v>0</v>
      </c>
      <c r="C80" s="761">
        <f>'obsah 1'!C88*'obsah 1'!$B$5</f>
        <v>0</v>
      </c>
      <c r="D80" s="761">
        <f>'obsah 1'!D88*'obsah 1'!$B$5</f>
        <v>15042</v>
      </c>
      <c r="E80" s="761">
        <f>'obsah 1'!E88*'obsah 1'!$B$5</f>
        <v>0</v>
      </c>
      <c r="F80" s="761">
        <f>'obsah 1'!F88*'obsah 1'!$B$5</f>
        <v>0</v>
      </c>
      <c r="G80" s="762">
        <f>'obsah 1'!G88*'obsah 1'!$B$5</f>
        <v>0</v>
      </c>
      <c r="I80" s="760" t="str">
        <f>'obsah 1'!I88</f>
        <v>typ C</v>
      </c>
      <c r="J80" s="761" t="str">
        <f>'obsah 1'!J88</f>
        <v>5 ks</v>
      </c>
      <c r="K80" s="761" t="str">
        <f>'obsah 1'!K88</f>
        <v>V01001020</v>
      </c>
      <c r="L80" s="767">
        <f>'obsah 1'!L88</f>
        <v>194</v>
      </c>
    </row>
    <row r="81" spans="1:12" ht="30" hidden="1" thickBot="1">
      <c r="A81" s="764" t="str">
        <f>'obsah 1'!A89</f>
        <v>Epic High Black Multi</v>
      </c>
      <c r="B81" s="785">
        <f>'obsah 1'!B89</f>
        <v>0</v>
      </c>
      <c r="C81" s="758">
        <f>'obsah 1'!C89*'obsah 1'!$B$5</f>
        <v>0</v>
      </c>
      <c r="D81" s="758">
        <f>'obsah 1'!D89*'obsah 1'!$B$5</f>
        <v>13696</v>
      </c>
      <c r="E81" s="758">
        <f>'obsah 1'!E89*'obsah 1'!$B$5</f>
        <v>0</v>
      </c>
      <c r="F81" s="758">
        <f>'obsah 1'!F89*'obsah 1'!$B$5</f>
        <v>0</v>
      </c>
      <c r="G81" s="766">
        <f>'obsah 1'!G89*'obsah 1'!$B$5</f>
        <v>0</v>
      </c>
      <c r="I81" s="760" t="str">
        <f>'obsah 1'!I89</f>
        <v>k0lečk0</v>
      </c>
      <c r="J81" s="761" t="str">
        <f>'obsah 1'!J89</f>
        <v>1 ks</v>
      </c>
      <c r="K81" s="761" t="str">
        <f>'obsah 1'!K89</f>
        <v>M00001052</v>
      </c>
      <c r="L81" s="767">
        <f>'obsah 1'!L89</f>
        <v>124</v>
      </c>
    </row>
    <row r="82" spans="1:12" ht="31" hidden="1" thickTop="1" thickBot="1">
      <c r="A82" s="760" t="str">
        <f>'obsah 1'!A90</f>
        <v>str6</v>
      </c>
      <c r="B82" s="784">
        <f>'obsah 1'!B90</f>
        <v>0</v>
      </c>
      <c r="C82" s="761"/>
      <c r="D82" s="761"/>
      <c r="E82" s="761"/>
      <c r="F82" s="761"/>
      <c r="G82" s="762"/>
      <c r="I82" s="760" t="str">
        <f>'obsah 1'!I90</f>
        <v>typ D</v>
      </c>
      <c r="J82" s="761" t="str">
        <f>'obsah 1'!J90</f>
        <v>5 ks</v>
      </c>
      <c r="K82" s="761" t="str">
        <f>'obsah 1'!K90</f>
        <v>V01001052</v>
      </c>
      <c r="L82" s="767">
        <f>'obsah 1'!L90</f>
        <v>247</v>
      </c>
    </row>
    <row r="83" spans="1:12" ht="30" hidden="1" thickBot="1">
      <c r="A83" s="760" t="str">
        <f>'obsah 1'!A91</f>
        <v>Epic Medium White</v>
      </c>
      <c r="B83" s="784">
        <f>'obsah 1'!B91</f>
        <v>0</v>
      </c>
      <c r="C83" s="761">
        <f>'obsah 1'!C91*'obsah 1'!$B$5</f>
        <v>0</v>
      </c>
      <c r="D83" s="761">
        <f>'obsah 1'!D91*'obsah 1'!$B$5</f>
        <v>12837</v>
      </c>
      <c r="E83" s="761">
        <f>'obsah 1'!E91*'obsah 1'!$B$5</f>
        <v>0</v>
      </c>
      <c r="F83" s="761">
        <f>'obsah 1'!F91*'obsah 1'!$B$5</f>
        <v>0</v>
      </c>
      <c r="G83" s="762">
        <f>'obsah 1'!G91*'obsah 1'!$B$5</f>
        <v>0</v>
      </c>
      <c r="I83" s="760" t="str">
        <f>'obsah 1'!I91</f>
        <v>k0lečk0</v>
      </c>
      <c r="J83" s="761" t="str">
        <f>'obsah 1'!J91</f>
        <v>1 ks</v>
      </c>
      <c r="K83" s="761" t="str">
        <f>'obsah 1'!K91</f>
        <v>M00001060</v>
      </c>
      <c r="L83" s="767">
        <f>'obsah 1'!L91</f>
        <v>134</v>
      </c>
    </row>
    <row r="84" spans="1:12" ht="30" hidden="1" thickBot="1">
      <c r="A84" s="760" t="str">
        <f>'obsah 1'!A92</f>
        <v>Epic Medium Black</v>
      </c>
      <c r="B84" s="784">
        <f>'obsah 1'!B92</f>
        <v>0</v>
      </c>
      <c r="C84" s="761">
        <f>'obsah 1'!C92*'obsah 1'!$B$5</f>
        <v>0</v>
      </c>
      <c r="D84" s="761">
        <f>'obsah 1'!D92*'obsah 1'!$B$5</f>
        <v>11624</v>
      </c>
      <c r="E84" s="761">
        <f>'obsah 1'!E92*'obsah 1'!$B$5</f>
        <v>0</v>
      </c>
      <c r="F84" s="761">
        <f>'obsah 1'!F92*'obsah 1'!$B$5</f>
        <v>0</v>
      </c>
      <c r="G84" s="762">
        <f>'obsah 1'!G92*'obsah 1'!$B$5</f>
        <v>0</v>
      </c>
      <c r="I84" s="760">
        <f>'obsah 1'!I92</f>
        <v>0</v>
      </c>
      <c r="J84" s="761" t="str">
        <f>'obsah 1'!J92</f>
        <v>5 ks</v>
      </c>
      <c r="K84" s="761" t="str">
        <f>'obsah 1'!K92</f>
        <v>V01001060</v>
      </c>
      <c r="L84" s="767">
        <f>'obsah 1'!L92</f>
        <v>269</v>
      </c>
    </row>
    <row r="85" spans="1:12" ht="58" hidden="1" thickBot="1">
      <c r="A85" s="760" t="str">
        <f>'obsah 1'!A93</f>
        <v>Epic Coference White</v>
      </c>
      <c r="B85" s="784" t="str">
        <f>'obsah 1'!B93</f>
        <v>potreba opravit jmeno v ceniku</v>
      </c>
      <c r="C85" s="761">
        <f>'obsah 1'!C93*'obsah 1'!$B$5</f>
        <v>0</v>
      </c>
      <c r="D85" s="761">
        <f>'obsah 1'!D93*'obsah 1'!$B$5</f>
        <v>12632</v>
      </c>
      <c r="E85" s="761">
        <f>'obsah 1'!E93*'obsah 1'!$B$5</f>
        <v>0</v>
      </c>
      <c r="F85" s="761">
        <f>'obsah 1'!F93*'obsah 1'!$B$5</f>
        <v>0</v>
      </c>
      <c r="G85" s="762">
        <f>'obsah 1'!G93*'obsah 1'!$B$5</f>
        <v>0</v>
      </c>
      <c r="I85" s="760" t="str">
        <f>'obsah 1'!I93</f>
        <v>k0lečk0</v>
      </c>
      <c r="J85" s="761" t="str">
        <f>'obsah 1'!J93</f>
        <v>1 ks</v>
      </c>
      <c r="K85" s="761" t="str">
        <f>'obsah 1'!K93</f>
        <v>M00001051</v>
      </c>
      <c r="L85" s="767">
        <f>'obsah 1'!L93</f>
        <v>97</v>
      </c>
    </row>
    <row r="86" spans="1:12" ht="58" hidden="1" thickBot="1">
      <c r="A86" s="760" t="str">
        <f>'obsah 1'!A94</f>
        <v>Epic Conference Black</v>
      </c>
      <c r="B86" s="784" t="str">
        <f>'obsah 1'!B94</f>
        <v>potreba opravit jmeno v ceniku</v>
      </c>
      <c r="C86" s="761">
        <f>'obsah 1'!C94*'obsah 1'!$B$5</f>
        <v>0</v>
      </c>
      <c r="D86" s="761">
        <f>'obsah 1'!D94*'obsah 1'!$B$5</f>
        <v>11420</v>
      </c>
      <c r="E86" s="761">
        <f>'obsah 1'!E94*'obsah 1'!$B$5</f>
        <v>0</v>
      </c>
      <c r="F86" s="761">
        <f>'obsah 1'!F94*'obsah 1'!$B$5</f>
        <v>0</v>
      </c>
      <c r="G86" s="762">
        <f>'obsah 1'!G94*'obsah 1'!$B$5</f>
        <v>0</v>
      </c>
      <c r="I86" s="760" t="str">
        <f>'obsah 1'!I94</f>
        <v>typ D</v>
      </c>
      <c r="J86" s="761" t="str">
        <f>'obsah 1'!J94</f>
        <v>5 ks</v>
      </c>
      <c r="K86" s="761" t="str">
        <f>'obsah 1'!K94</f>
        <v>V01001051</v>
      </c>
      <c r="L86" s="767">
        <f>'obsah 1'!L94</f>
        <v>194</v>
      </c>
    </row>
    <row r="87" spans="1:12" ht="30" hidden="1" thickBot="1">
      <c r="A87" s="769" t="str">
        <f>'obsah 1'!A95</f>
        <v>Sophia Executive</v>
      </c>
      <c r="B87" s="784">
        <f>'obsah 1'!B95</f>
        <v>0</v>
      </c>
      <c r="C87" s="770">
        <f>'obsah 1'!C95*'obsah 1'!$B$5</f>
        <v>0</v>
      </c>
      <c r="D87" s="770">
        <f>'obsah 1'!D95*'obsah 1'!$B$5</f>
        <v>11742</v>
      </c>
      <c r="E87" s="770">
        <f>'obsah 1'!E95*'obsah 1'!$B$5</f>
        <v>12022</v>
      </c>
      <c r="F87" s="770">
        <f>'obsah 1'!F95*'obsah 1'!$B$5</f>
        <v>13061</v>
      </c>
      <c r="G87" s="771">
        <f>'obsah 1'!G95*'obsah 1'!$B$5</f>
        <v>0</v>
      </c>
      <c r="I87" s="760" t="str">
        <f>'obsah 1'!I95</f>
        <v>k0lečk0</v>
      </c>
      <c r="J87" s="761" t="str">
        <f>'obsah 1'!J95</f>
        <v>1 ks</v>
      </c>
      <c r="K87" s="761" t="str">
        <f>'obsah 1'!K95</f>
        <v>M03001020</v>
      </c>
      <c r="L87" s="767">
        <f>'obsah 1'!L95</f>
        <v>82</v>
      </c>
    </row>
    <row r="88" spans="1:12" ht="16" hidden="1" thickBot="1">
      <c r="A88" s="772" t="str">
        <f>'obsah 1'!A96</f>
        <v>Sophia Conference</v>
      </c>
      <c r="B88" s="785">
        <f>'obsah 1'!B96</f>
        <v>0</v>
      </c>
      <c r="C88" s="773">
        <f>'obsah 1'!C96*'obsah 1'!$B$5</f>
        <v>0</v>
      </c>
      <c r="D88" s="773">
        <f>'obsah 1'!D96*'obsah 1'!$B$5</f>
        <v>10400</v>
      </c>
      <c r="E88" s="773">
        <f>'obsah 1'!E96*'obsah 1'!$B$5</f>
        <v>10680</v>
      </c>
      <c r="F88" s="773">
        <f>'obsah 1'!F96*'obsah 1'!$B$5</f>
        <v>11907</v>
      </c>
      <c r="G88" s="774">
        <f>'obsah 1'!G96*'obsah 1'!$B$5</f>
        <v>0</v>
      </c>
      <c r="I88" s="760" t="str">
        <f>'obsah 1'!I96</f>
        <v>typ D</v>
      </c>
      <c r="J88" s="761">
        <f>'obsah 1'!J96</f>
        <v>0</v>
      </c>
      <c r="K88" s="761">
        <f>'obsah 1'!K96</f>
        <v>0</v>
      </c>
      <c r="L88" s="767">
        <f>'obsah 1'!L96</f>
        <v>0</v>
      </c>
    </row>
    <row r="89" spans="1:12" ht="31" hidden="1" thickTop="1" thickBot="1">
      <c r="A89" s="760" t="str">
        <f>'obsah 1'!A97</f>
        <v>str7</v>
      </c>
      <c r="B89" s="784">
        <f>'obsah 1'!B97</f>
        <v>0</v>
      </c>
      <c r="C89" s="761"/>
      <c r="D89" s="761"/>
      <c r="E89" s="761"/>
      <c r="F89" s="761"/>
      <c r="G89" s="762"/>
      <c r="I89" s="760" t="str">
        <f>'obsah 1'!I97</f>
        <v>k0lečk0</v>
      </c>
      <c r="J89" s="761" t="str">
        <f>'obsah 1'!J97</f>
        <v>1 ks</v>
      </c>
      <c r="K89" s="761" t="str">
        <f>'obsah 1'!K97</f>
        <v>M00001061</v>
      </c>
      <c r="L89" s="767">
        <f>'obsah 1'!L97</f>
        <v>166</v>
      </c>
    </row>
    <row r="90" spans="1:12" ht="30" hidden="1" thickBot="1">
      <c r="A90" s="760" t="str">
        <f>'obsah 1'!A98</f>
        <v>7600 Shiny Executive</v>
      </c>
      <c r="B90" s="784">
        <f>'obsah 1'!B98</f>
        <v>0</v>
      </c>
      <c r="C90" s="761" t="s">
        <v>1248</v>
      </c>
      <c r="D90" s="761">
        <f>'obsah 1'!D98*'obsah 1'!$B$5</f>
        <v>8929</v>
      </c>
      <c r="E90" s="761">
        <f>'obsah 1'!E98*'obsah 1'!$B$5</f>
        <v>9385</v>
      </c>
      <c r="F90" s="761">
        <f>'obsah 1'!F98*'obsah 1'!$B$5</f>
        <v>9710</v>
      </c>
      <c r="G90" s="762">
        <f>'obsah 1'!G98*'obsah 1'!$B$5</f>
        <v>11079</v>
      </c>
      <c r="I90" s="764">
        <f>'obsah 1'!I98</f>
        <v>0</v>
      </c>
      <c r="J90" s="758" t="str">
        <f>'obsah 1'!J98</f>
        <v>5 ks</v>
      </c>
      <c r="K90" s="758" t="str">
        <f>'obsah 1'!K98</f>
        <v>V01001061</v>
      </c>
      <c r="L90" s="768">
        <f>'obsah 1'!L98</f>
        <v>332</v>
      </c>
    </row>
    <row r="91" spans="1:12" ht="16" hidden="1" thickBot="1">
      <c r="A91" s="760" t="str">
        <f>'obsah 1'!A99</f>
        <v>7650 Shiny Executive</v>
      </c>
      <c r="B91" s="784">
        <f>'obsah 1'!B99</f>
        <v>0</v>
      </c>
      <c r="C91" s="761" t="s">
        <v>1248</v>
      </c>
      <c r="D91" s="761">
        <f>'obsah 1'!D99*'obsah 1'!$B$5</f>
        <v>7148</v>
      </c>
      <c r="E91" s="761">
        <f>'obsah 1'!E99*'obsah 1'!$B$5</f>
        <v>7604</v>
      </c>
      <c r="F91" s="761">
        <f>'obsah 1'!F99*'obsah 1'!$B$5</f>
        <v>7929</v>
      </c>
      <c r="G91" s="762">
        <f>'obsah 1'!G99*'obsah 1'!$B$5</f>
        <v>9299</v>
      </c>
      <c r="I91" s="780" t="str">
        <f>'obsah 1'!I99</f>
        <v>str c0mp0nenty 5</v>
      </c>
      <c r="J91" s="761">
        <f>'obsah 1'!J99</f>
        <v>0</v>
      </c>
      <c r="K91" s="761">
        <f>'obsah 1'!K99</f>
        <v>0</v>
      </c>
      <c r="L91" s="762">
        <f>'obsah 1'!L99</f>
        <v>0</v>
      </c>
    </row>
    <row r="92" spans="1:12" ht="30" hidden="1" thickBot="1">
      <c r="A92" s="760" t="str">
        <f>'obsah 1'!A100</f>
        <v>7650 Shiny Conference</v>
      </c>
      <c r="B92" s="784">
        <f>'obsah 1'!B100</f>
        <v>0</v>
      </c>
      <c r="C92" s="761" t="s">
        <v>1248</v>
      </c>
      <c r="D92" s="761">
        <f>'obsah 1'!D100*'obsah 1'!$B$5</f>
        <v>7195</v>
      </c>
      <c r="E92" s="761">
        <f>'obsah 1'!E100*'obsah 1'!$B$5</f>
        <v>7423</v>
      </c>
      <c r="F92" s="761">
        <f>'obsah 1'!F100*'obsah 1'!$B$5</f>
        <v>7586</v>
      </c>
      <c r="G92" s="762">
        <f>'obsah 1'!G100*'obsah 1'!$B$5</f>
        <v>8270</v>
      </c>
      <c r="I92" s="760" t="str">
        <f>'obsah 1'!I100</f>
        <v>k0lečk0</v>
      </c>
      <c r="J92" s="761" t="str">
        <f>'obsah 1'!J100</f>
        <v>1 ks</v>
      </c>
      <c r="K92" s="761" t="str">
        <f>'obsah 1'!K100</f>
        <v>M00001018</v>
      </c>
      <c r="L92" s="767">
        <f>'obsah 1'!L100</f>
        <v>196</v>
      </c>
    </row>
    <row r="93" spans="1:12" ht="30" hidden="1" thickBot="1">
      <c r="A93" s="769" t="str">
        <f>'obsah 1'!A101</f>
        <v>Gloria High</v>
      </c>
      <c r="B93" s="784">
        <f>'obsah 1'!B101</f>
        <v>0</v>
      </c>
      <c r="C93" s="770">
        <f>'obsah 1'!C101*'obsah 1'!$B$5</f>
        <v>0</v>
      </c>
      <c r="D93" s="770">
        <f>'obsah 1'!D101*'obsah 1'!$B$5</f>
        <v>15870</v>
      </c>
      <c r="E93" s="770">
        <f>'obsah 1'!E101*'obsah 1'!$B$5</f>
        <v>0</v>
      </c>
      <c r="F93" s="770">
        <f>'obsah 1'!F101*'obsah 1'!$B$5</f>
        <v>0</v>
      </c>
      <c r="G93" s="771">
        <f>'obsah 1'!G101*'obsah 1'!$B$5</f>
        <v>0</v>
      </c>
      <c r="I93" s="760">
        <f>'obsah 1'!I101</f>
        <v>0</v>
      </c>
      <c r="J93" s="761" t="str">
        <f>'obsah 1'!J101</f>
        <v>5 ks</v>
      </c>
      <c r="K93" s="761" t="str">
        <f>'obsah 1'!K101</f>
        <v>V01001018</v>
      </c>
      <c r="L93" s="767">
        <f>'obsah 1'!L101</f>
        <v>391</v>
      </c>
    </row>
    <row r="94" spans="1:12" ht="30" hidden="1" thickBot="1">
      <c r="A94" s="772" t="str">
        <f>'obsah 1'!A102</f>
        <v>Gloria Medium</v>
      </c>
      <c r="B94" s="785">
        <f>'obsah 1'!B102</f>
        <v>0</v>
      </c>
      <c r="C94" s="773">
        <f>'obsah 1'!C102*'obsah 1'!$B$5</f>
        <v>0</v>
      </c>
      <c r="D94" s="773">
        <f>'obsah 1'!D102*'obsah 1'!$B$5</f>
        <v>14251</v>
      </c>
      <c r="E94" s="773">
        <f>'obsah 1'!E102*'obsah 1'!$B$5</f>
        <v>0</v>
      </c>
      <c r="F94" s="773">
        <f>'obsah 1'!F102*'obsah 1'!$B$5</f>
        <v>0</v>
      </c>
      <c r="G94" s="774">
        <f>'obsah 1'!G102*'obsah 1'!$B$5</f>
        <v>0</v>
      </c>
      <c r="I94" s="760" t="str">
        <f>'obsah 1'!I102</f>
        <v>k0lečk0</v>
      </c>
      <c r="J94" s="761" t="str">
        <f>'obsah 1'!J102</f>
        <v>1 ks</v>
      </c>
      <c r="K94" s="761" t="str">
        <f>'obsah 1'!K102</f>
        <v>M00001016</v>
      </c>
      <c r="L94" s="767">
        <f>'obsah 1'!L102</f>
        <v>145</v>
      </c>
    </row>
    <row r="95" spans="1:12" ht="17" hidden="1" thickTop="1" thickBot="1">
      <c r="A95" s="760" t="str">
        <f>'obsah 1'!A103</f>
        <v>str8</v>
      </c>
      <c r="B95" s="784">
        <f>'obsah 1'!B103</f>
        <v>0</v>
      </c>
      <c r="C95" s="761"/>
      <c r="D95" s="761"/>
      <c r="E95" s="761"/>
      <c r="F95" s="761"/>
      <c r="G95" s="762"/>
      <c r="I95" s="760">
        <f>'obsah 1'!I103</f>
        <v>0</v>
      </c>
      <c r="J95" s="761">
        <f>'obsah 1'!J103</f>
        <v>0</v>
      </c>
      <c r="K95" s="761">
        <f>'obsah 1'!K103</f>
        <v>0</v>
      </c>
      <c r="L95" s="767">
        <f>'obsah 1'!L103</f>
        <v>0</v>
      </c>
    </row>
    <row r="96" spans="1:12" ht="58" hidden="1" thickBot="1">
      <c r="A96" s="760" t="str">
        <f>'obsah 1'!A104</f>
        <v>KASE - MESH HIGH BACK</v>
      </c>
      <c r="B96" s="784" t="str">
        <f>'obsah 1'!B104</f>
        <v>cena low+1500 v konecne cene</v>
      </c>
      <c r="C96" s="761" t="s">
        <v>1248</v>
      </c>
      <c r="D96" s="761">
        <f>'obsah 1'!D104*'obsah 1'!$B$5</f>
        <v>10854</v>
      </c>
      <c r="E96" s="761">
        <f>'obsah 1'!E104*'obsah 1'!$B$5</f>
        <v>0</v>
      </c>
      <c r="F96" s="761">
        <f>'obsah 1'!F104*'obsah 1'!$B$5</f>
        <v>0</v>
      </c>
      <c r="G96" s="762">
        <f>'obsah 1'!G104*'obsah 1'!$B$5</f>
        <v>0</v>
      </c>
      <c r="I96" s="760" t="str">
        <f>'obsah 1'!I104</f>
        <v>k0lečk0 ESD</v>
      </c>
      <c r="J96" s="761" t="str">
        <f>'obsah 1'!J104</f>
        <v>1 ks</v>
      </c>
      <c r="K96" s="761" t="str">
        <f>'obsah 1'!K104</f>
        <v>M00001012</v>
      </c>
      <c r="L96" s="767">
        <f>'obsah 1'!L104</f>
        <v>600</v>
      </c>
    </row>
    <row r="97" spans="1:12" ht="58" hidden="1" thickBot="1">
      <c r="A97" s="760" t="str">
        <f>'obsah 1'!A105</f>
        <v>KASE - MESH HIGH WHITE</v>
      </c>
      <c r="B97" s="784" t="str">
        <f>'obsah 1'!B105</f>
        <v>cena low+1500 v konecne cene</v>
      </c>
      <c r="C97" s="761" t="s">
        <v>1248</v>
      </c>
      <c r="D97" s="761">
        <f>'obsah 1'!D105*'obsah 1'!$B$5</f>
        <v>12116</v>
      </c>
      <c r="E97" s="761">
        <f>'obsah 1'!E105*'obsah 1'!$B$5</f>
        <v>0</v>
      </c>
      <c r="F97" s="761">
        <f>'obsah 1'!F105*'obsah 1'!$B$5</f>
        <v>0</v>
      </c>
      <c r="G97" s="762">
        <f>'obsah 1'!G105*'obsah 1'!$B$5</f>
        <v>0</v>
      </c>
      <c r="I97" s="760" t="str">
        <f>'obsah 1'!I105</f>
        <v>antistatické</v>
      </c>
      <c r="J97" s="761">
        <f>'obsah 1'!J105</f>
        <v>0</v>
      </c>
      <c r="K97" s="761">
        <f>'obsah 1'!K105</f>
        <v>0</v>
      </c>
      <c r="L97" s="767">
        <f>'obsah 1'!L105</f>
        <v>0</v>
      </c>
    </row>
    <row r="98" spans="1:12" ht="58" hidden="1" thickBot="1">
      <c r="A98" s="760" t="str">
        <f>'obsah 1'!A106</f>
        <v>KASE - MESH LOW BACK</v>
      </c>
      <c r="B98" s="784" t="str">
        <f>'obsah 1'!B106</f>
        <v>cena low+1500 v konecne cene</v>
      </c>
      <c r="C98" s="761" t="s">
        <v>1248</v>
      </c>
      <c r="D98" s="761">
        <f>'obsah 1'!D106*'obsah 1'!$B$5</f>
        <v>9354</v>
      </c>
      <c r="E98" s="761">
        <f>'obsah 1'!E106*'obsah 1'!$B$5</f>
        <v>0</v>
      </c>
      <c r="F98" s="761">
        <f>'obsah 1'!F106*'obsah 1'!$B$5</f>
        <v>0</v>
      </c>
      <c r="G98" s="762">
        <f>'obsah 1'!G106*'obsah 1'!$B$5</f>
        <v>0</v>
      </c>
      <c r="I98" s="760" t="str">
        <f>'obsah 1'!I106</f>
        <v>kluzák</v>
      </c>
      <c r="J98" s="761" t="str">
        <f>'obsah 1'!J106</f>
        <v>1 ks</v>
      </c>
      <c r="K98" s="761" t="str">
        <f>'obsah 1'!K106</f>
        <v>M00001022</v>
      </c>
      <c r="L98" s="767">
        <f>'obsah 1'!L106</f>
        <v>94</v>
      </c>
    </row>
    <row r="99" spans="1:12" ht="58" hidden="1" thickBot="1">
      <c r="A99" s="760" t="str">
        <f>'obsah 1'!A107</f>
        <v>KASE - MESH LOW BACK white</v>
      </c>
      <c r="B99" s="784" t="str">
        <f>'obsah 1'!B107</f>
        <v>cena low+1500 v konecne cene</v>
      </c>
      <c r="C99" s="761" t="s">
        <v>1248</v>
      </c>
      <c r="D99" s="761">
        <f>'obsah 1'!D107*'obsah 1'!$B$5</f>
        <v>10616</v>
      </c>
      <c r="E99" s="761">
        <f>'obsah 1'!E107*'obsah 1'!$B$5</f>
        <v>0</v>
      </c>
      <c r="F99" s="761">
        <f>'obsah 1'!F107*'obsah 1'!$B$5</f>
        <v>0</v>
      </c>
      <c r="G99" s="762">
        <f>'obsah 1'!G107*'obsah 1'!$B$5</f>
        <v>0</v>
      </c>
      <c r="I99" s="760">
        <f>'obsah 1'!I107</f>
        <v>0</v>
      </c>
      <c r="J99" s="761" t="str">
        <f>'obsah 1'!J107</f>
        <v>5 ks</v>
      </c>
      <c r="K99" s="761" t="str">
        <f>'obsah 1'!K107</f>
        <v>V01001022</v>
      </c>
      <c r="L99" s="767">
        <f>'obsah 1'!L107</f>
        <v>187</v>
      </c>
    </row>
    <row r="100" spans="1:12" ht="58" hidden="1" thickBot="1">
      <c r="A100" s="760" t="str">
        <f>'obsah 1'!A108</f>
        <v>KASE - SOFT HIGH BACK</v>
      </c>
      <c r="B100" s="784" t="str">
        <f>'obsah 1'!B108</f>
        <v>cena low+1500 v konecne cene</v>
      </c>
      <c r="C100" s="761" t="s">
        <v>1248</v>
      </c>
      <c r="D100" s="761">
        <f>'obsah 1'!D108*'obsah 1'!$B$5</f>
        <v>13193</v>
      </c>
      <c r="E100" s="761">
        <f>'obsah 1'!E108*'obsah 1'!$B$5</f>
        <v>13649</v>
      </c>
      <c r="F100" s="1178">
        <f>G100-600</f>
        <v>14743</v>
      </c>
      <c r="G100" s="762">
        <f>'obsah 1'!G108*'obsah 1'!$B$5</f>
        <v>15343</v>
      </c>
      <c r="H100" s="1180" t="s">
        <v>2181</v>
      </c>
      <c r="I100" s="760" t="str">
        <f>'obsah 1'!I108</f>
        <v>k0lečk0</v>
      </c>
      <c r="J100" s="761" t="str">
        <f>'obsah 1'!J108</f>
        <v>1 ks</v>
      </c>
      <c r="K100" s="761" t="str">
        <f>'obsah 1'!K108</f>
        <v>M00001017</v>
      </c>
      <c r="L100" s="767">
        <f>'obsah 1'!L108</f>
        <v>272</v>
      </c>
    </row>
    <row r="101" spans="1:12" ht="58" hidden="1" thickBot="1">
      <c r="A101" s="760" t="str">
        <f>'obsah 1'!A109</f>
        <v>KASE - SOFT LOW BACK</v>
      </c>
      <c r="B101" s="784" t="str">
        <f>'obsah 1'!B109</f>
        <v>cena low+1500 v konecne cene</v>
      </c>
      <c r="C101" s="761" t="s">
        <v>1248</v>
      </c>
      <c r="D101" s="761">
        <f>'obsah 1'!D109*'obsah 1'!$B$5</f>
        <v>11693</v>
      </c>
      <c r="E101" s="761">
        <f>'obsah 1'!E109*'obsah 1'!$B$5</f>
        <v>12149</v>
      </c>
      <c r="F101" s="1178">
        <f>G101-600</f>
        <v>13243</v>
      </c>
      <c r="G101" s="762">
        <f>'obsah 1'!G109*'obsah 1'!$B$5</f>
        <v>13843</v>
      </c>
      <c r="H101" s="1180" t="s">
        <v>2181</v>
      </c>
      <c r="I101" s="760">
        <f>'obsah 1'!I109</f>
        <v>0</v>
      </c>
      <c r="J101" s="761" t="str">
        <f>'obsah 1'!J109</f>
        <v>5 ks</v>
      </c>
      <c r="K101" s="761" t="str">
        <f>'obsah 1'!K109</f>
        <v>V01001017</v>
      </c>
      <c r="L101" s="767">
        <f>'obsah 1'!L109</f>
        <v>544</v>
      </c>
    </row>
    <row r="102" spans="1:12" ht="58" hidden="1" thickBot="1">
      <c r="A102" s="760" t="str">
        <f>'obsah 1'!A110</f>
        <v>KASE - RIBBED HIGH BACK</v>
      </c>
      <c r="B102" s="784" t="str">
        <f>'obsah 1'!B110</f>
        <v>cena low+1500 v konecne cene</v>
      </c>
      <c r="C102" s="761" t="s">
        <v>1248</v>
      </c>
      <c r="D102" s="761">
        <f>'obsah 1'!D110*'obsah 1'!$B$5</f>
        <v>11197</v>
      </c>
      <c r="E102" s="761">
        <f>'obsah 1'!E110*'obsah 1'!$B$5</f>
        <v>11654</v>
      </c>
      <c r="F102" s="1178">
        <f>G102-600</f>
        <v>12748</v>
      </c>
      <c r="G102" s="762">
        <f>'obsah 1'!G110*'obsah 1'!$B$5</f>
        <v>13348</v>
      </c>
      <c r="H102" s="1180" t="s">
        <v>2181</v>
      </c>
      <c r="I102" s="760" t="str">
        <f>'obsah 1'!I110</f>
        <v>k0lečk0</v>
      </c>
      <c r="J102" s="761" t="str">
        <f>'obsah 1'!J110</f>
        <v>1 ks</v>
      </c>
      <c r="K102" s="761" t="str">
        <f>'obsah 1'!K110</f>
        <v>M00001080</v>
      </c>
      <c r="L102" s="767">
        <f>'obsah 1'!L110</f>
        <v>330</v>
      </c>
    </row>
    <row r="103" spans="1:12" ht="58" hidden="1" thickBot="1">
      <c r="A103" s="764" t="str">
        <f>'obsah 1'!A111</f>
        <v>KASE - RIBBED LOW BACK</v>
      </c>
      <c r="B103" s="785" t="str">
        <f>'obsah 1'!B111</f>
        <v>cena low+1500 v konecne cene</v>
      </c>
      <c r="C103" s="758" t="s">
        <v>1248</v>
      </c>
      <c r="D103" s="758">
        <f>'obsah 1'!D111*'obsah 1'!$B$5</f>
        <v>9697</v>
      </c>
      <c r="E103" s="758">
        <f>'obsah 1'!E111*'obsah 1'!$B$5</f>
        <v>10154</v>
      </c>
      <c r="F103" s="1178">
        <f>G103-600</f>
        <v>11248</v>
      </c>
      <c r="G103" s="766">
        <f>'obsah 1'!G111*'obsah 1'!$B$5</f>
        <v>11848</v>
      </c>
      <c r="H103" s="1180" t="s">
        <v>2181</v>
      </c>
      <c r="I103" s="760">
        <f>'obsah 1'!I111</f>
        <v>0</v>
      </c>
      <c r="J103" s="761">
        <f>'obsah 1'!J111</f>
        <v>0</v>
      </c>
      <c r="K103" s="761">
        <f>'obsah 1'!K111</f>
        <v>0</v>
      </c>
      <c r="L103" s="767">
        <f>'obsah 1'!L111</f>
        <v>0</v>
      </c>
    </row>
    <row r="104" spans="1:12" ht="31" hidden="1" thickTop="1" thickBot="1">
      <c r="A104" s="760" t="str">
        <f>'obsah 1'!A112</f>
        <v>str9</v>
      </c>
      <c r="B104" s="784">
        <f>'obsah 1'!B112</f>
        <v>0</v>
      </c>
      <c r="C104" s="761"/>
      <c r="D104" s="761"/>
      <c r="E104" s="761"/>
      <c r="F104" s="761"/>
      <c r="G104" s="762"/>
      <c r="I104" s="760" t="str">
        <f>'obsah 1'!I112</f>
        <v>k0lečk0 ESD</v>
      </c>
      <c r="J104" s="761" t="str">
        <f>'obsah 1'!J112</f>
        <v>1 ks</v>
      </c>
      <c r="K104" s="761" t="str">
        <f>'obsah 1'!K112</f>
        <v>M00001013</v>
      </c>
      <c r="L104" s="767">
        <f>'obsah 1'!L112</f>
        <v>614</v>
      </c>
    </row>
    <row r="105" spans="1:12" ht="16" hidden="1" thickBot="1">
      <c r="A105" s="769" t="str">
        <f>'obsah 1'!A113</f>
        <v>klem</v>
      </c>
      <c r="B105" s="784">
        <f>'obsah 1'!B113</f>
        <v>0</v>
      </c>
      <c r="C105" s="770">
        <f>'obsah 1'!C113*'obsah 1'!$B$5</f>
        <v>0</v>
      </c>
      <c r="D105" s="770">
        <f>'obsah 1'!D113*'obsah 1'!$B$5</f>
        <v>10800</v>
      </c>
      <c r="E105" s="770">
        <f>'obsah 1'!E113*'obsah 1'!$B$5</f>
        <v>0</v>
      </c>
      <c r="F105" s="770">
        <f>'obsah 1'!F113*'obsah 1'!$B$5</f>
        <v>0</v>
      </c>
      <c r="G105" s="771">
        <f>'obsah 1'!G113*'obsah 1'!$B$5</f>
        <v>0</v>
      </c>
      <c r="I105" s="760" t="str">
        <f>'obsah 1'!I113</f>
        <v>antistatické</v>
      </c>
      <c r="J105" s="761">
        <f>'obsah 1'!J113</f>
        <v>0</v>
      </c>
      <c r="K105" s="761">
        <f>'obsah 1'!K113</f>
        <v>0</v>
      </c>
      <c r="L105" s="767">
        <f>'obsah 1'!L113</f>
        <v>0</v>
      </c>
    </row>
    <row r="106" spans="1:12" ht="30" hidden="1" thickBot="1">
      <c r="A106" s="769" t="str">
        <f>'obsah 1'!A114</f>
        <v>korina</v>
      </c>
      <c r="B106" s="784">
        <f>'obsah 1'!B114</f>
        <v>0</v>
      </c>
      <c r="C106" s="770">
        <f>'obsah 1'!C114*'obsah 1'!$B$5</f>
        <v>0</v>
      </c>
      <c r="D106" s="770">
        <f>'obsah 1'!D114*'obsah 1'!$B$5</f>
        <v>14000</v>
      </c>
      <c r="E106" s="770">
        <f>'obsah 1'!E114*'obsah 1'!$B$5</f>
        <v>0</v>
      </c>
      <c r="F106" s="770">
        <f>'obsah 1'!F114*'obsah 1'!$B$5</f>
        <v>0</v>
      </c>
      <c r="G106" s="771">
        <f>'obsah 1'!G114*'obsah 1'!$B$5</f>
        <v>0</v>
      </c>
      <c r="I106" s="760" t="str">
        <f>'obsah 1'!I114</f>
        <v>kluzák ESD</v>
      </c>
      <c r="J106" s="761" t="str">
        <f>'obsah 1'!J114</f>
        <v>1 ks</v>
      </c>
      <c r="K106" s="761" t="str">
        <f>'obsah 1'!K114</f>
        <v>M00001023</v>
      </c>
      <c r="L106" s="767">
        <f>'obsah 1'!L114</f>
        <v>278</v>
      </c>
    </row>
    <row r="107" spans="1:12" ht="16" hidden="1" thickBot="1">
      <c r="A107" s="769" t="str">
        <f>'obsah 1'!A115</f>
        <v>Fiero</v>
      </c>
      <c r="B107" s="784">
        <f>'obsah 1'!B115</f>
        <v>0</v>
      </c>
      <c r="C107" s="770">
        <f>'obsah 1'!C115*'obsah 1'!$B$5</f>
        <v>0</v>
      </c>
      <c r="D107" s="770">
        <f>'obsah 1'!D115*'obsah 1'!$B$5</f>
        <v>15223</v>
      </c>
      <c r="E107" s="770">
        <f>'obsah 1'!E115*'obsah 1'!$B$5</f>
        <v>0</v>
      </c>
      <c r="F107" s="770">
        <f>'obsah 1'!F115*'obsah 1'!$B$5</f>
        <v>0</v>
      </c>
      <c r="G107" s="771">
        <f>'obsah 1'!G115*'obsah 1'!$B$5</f>
        <v>0</v>
      </c>
      <c r="I107" s="764" t="str">
        <f>'obsah 1'!I115</f>
        <v>antistatický</v>
      </c>
      <c r="J107" s="758">
        <f>'obsah 1'!J115</f>
        <v>0</v>
      </c>
      <c r="K107" s="758">
        <f>'obsah 1'!K115</f>
        <v>0</v>
      </c>
      <c r="L107" s="767">
        <f>'obsah 1'!L115</f>
        <v>0</v>
      </c>
    </row>
    <row r="108" spans="1:12" ht="16" hidden="1" thickBot="1">
      <c r="A108" s="772" t="str">
        <f>'obsah 1'!A116</f>
        <v>FARRELL PDH ČERNÁ</v>
      </c>
      <c r="B108" s="785">
        <f>'obsah 1'!B116</f>
        <v>0</v>
      </c>
      <c r="C108" s="773">
        <f>'obsah 1'!C116*'obsah 1'!$B$5</f>
        <v>0</v>
      </c>
      <c r="D108" s="773">
        <f>'obsah 1'!D116*'obsah 1'!$B$5</f>
        <v>6154</v>
      </c>
      <c r="E108" s="773">
        <f>'obsah 1'!E116*'obsah 1'!$B$5</f>
        <v>0</v>
      </c>
      <c r="F108" s="773">
        <f>'obsah 1'!F116*'obsah 1'!$B$5</f>
        <v>0</v>
      </c>
      <c r="G108" s="774">
        <f>'obsah 1'!G116*'obsah 1'!$B$5</f>
        <v>0</v>
      </c>
      <c r="I108" s="780" t="str">
        <f>'obsah 1'!I116</f>
        <v>str c0mp0nenty 6</v>
      </c>
      <c r="J108" s="761">
        <f>'obsah 1'!J116</f>
        <v>0</v>
      </c>
      <c r="K108" s="761">
        <f>'obsah 1'!K116</f>
        <v>0</v>
      </c>
      <c r="L108" s="767">
        <f>'obsah 1'!L116</f>
        <v>0</v>
      </c>
    </row>
    <row r="109" spans="1:12" ht="31" hidden="1" thickTop="1" thickBot="1">
      <c r="A109" s="760" t="str">
        <f>'obsah 1'!A117</f>
        <v>str10</v>
      </c>
      <c r="B109" s="784">
        <f>'obsah 1'!B117</f>
        <v>0</v>
      </c>
      <c r="C109" s="761"/>
      <c r="D109" s="761"/>
      <c r="E109" s="761"/>
      <c r="F109" s="761"/>
      <c r="G109" s="762"/>
      <c r="I109" s="760" t="str">
        <f>'obsah 1'!I117</f>
        <v>nyl0n0vý kříž</v>
      </c>
      <c r="J109" s="761" t="str">
        <f>'obsah 1'!J117</f>
        <v>M00001172</v>
      </c>
      <c r="K109" s="761">
        <f>'obsah 1'!K117</f>
        <v>0</v>
      </c>
      <c r="L109" s="767">
        <f>'obsah 1'!L117</f>
        <v>472</v>
      </c>
    </row>
    <row r="110" spans="1:12" ht="30" hidden="1" thickBot="1">
      <c r="A110" s="769" t="str">
        <f>'obsah 1'!A118</f>
        <v>Edge</v>
      </c>
      <c r="B110" s="784">
        <f>'obsah 1'!B118</f>
        <v>0</v>
      </c>
      <c r="C110" s="770">
        <f>'obsah 1'!C118*'obsah 1'!$B$5</f>
        <v>0</v>
      </c>
      <c r="D110" s="770">
        <f>'obsah 1'!D118*'obsah 1'!$B$5</f>
        <v>5992</v>
      </c>
      <c r="E110" s="770">
        <f>'obsah 1'!E118*'obsah 1'!$B$5</f>
        <v>0</v>
      </c>
      <c r="F110" s="770">
        <f>'obsah 1'!F118*'obsah 1'!$B$5</f>
        <v>0</v>
      </c>
      <c r="G110" s="771">
        <f>'obsah 1'!G118*'obsah 1'!$B$5</f>
        <v>0</v>
      </c>
      <c r="I110" s="760" t="str">
        <f>'obsah 1'!I118</f>
        <v>chr0m0vý kříž</v>
      </c>
      <c r="J110" s="761" t="str">
        <f>'obsah 1'!J118</f>
        <v>M00001133</v>
      </c>
      <c r="K110" s="761">
        <f>'obsah 1'!K118</f>
        <v>0</v>
      </c>
      <c r="L110" s="767">
        <f>'obsah 1'!L118</f>
        <v>680</v>
      </c>
    </row>
    <row r="111" spans="1:12" ht="30" hidden="1" thickBot="1">
      <c r="A111" s="769" t="str">
        <f>'obsah 1'!A119</f>
        <v> EDGE CELOČALOUNĚNÁ</v>
      </c>
      <c r="B111" s="784">
        <f>'obsah 1'!B119</f>
        <v>0</v>
      </c>
      <c r="C111" s="770">
        <f>'obsah 1'!C119*'obsah 1'!$B$5</f>
        <v>0</v>
      </c>
      <c r="D111" s="770">
        <f>'obsah 1'!D119*'obsah 1'!$B$5</f>
        <v>5992</v>
      </c>
      <c r="E111" s="770">
        <f>'obsah 1'!E119*'obsah 1'!$B$5</f>
        <v>0</v>
      </c>
      <c r="F111" s="770">
        <f>'obsah 1'!F119*'obsah 1'!$B$5</f>
        <v>0</v>
      </c>
      <c r="G111" s="771">
        <f>'obsah 1'!G119*'obsah 1'!$B$5</f>
        <v>0</v>
      </c>
      <c r="I111" s="760" t="str">
        <f>'obsah 1'!I119</f>
        <v>nyl0n0vý kříž</v>
      </c>
      <c r="J111" s="761" t="str">
        <f>'obsah 1'!J119</f>
        <v>M00001103</v>
      </c>
      <c r="K111" s="761">
        <f>'obsah 1'!K119</f>
        <v>0</v>
      </c>
      <c r="L111" s="767">
        <f>'obsah 1'!L119</f>
        <v>334</v>
      </c>
    </row>
    <row r="112" spans="1:12" ht="30" hidden="1" thickBot="1">
      <c r="A112" s="760" t="str">
        <f>'obsah 1'!A120</f>
        <v>8100 Vertika</v>
      </c>
      <c r="B112" s="784">
        <f>'obsah 1'!B120</f>
        <v>0</v>
      </c>
      <c r="C112" s="761" t="s">
        <v>1248</v>
      </c>
      <c r="D112" s="761">
        <f>'obsah 1'!D120*'obsah 1'!$B$5</f>
        <v>6590</v>
      </c>
      <c r="E112" s="761">
        <f>'obsah 1'!E120*'obsah 1'!$B$5</f>
        <v>6849</v>
      </c>
      <c r="F112" s="761">
        <f>'obsah 1'!F120*'obsah 1'!$B$5</f>
        <v>7018</v>
      </c>
      <c r="G112" s="762">
        <f>'obsah 1'!G120*'obsah 1'!$B$5</f>
        <v>8426</v>
      </c>
      <c r="I112" s="760" t="str">
        <f>'obsah 1'!I120</f>
        <v>ALU KŘÍŽ</v>
      </c>
      <c r="J112" s="761" t="str">
        <f>'obsah 1'!J120</f>
        <v>M00001147</v>
      </c>
      <c r="K112" s="761">
        <f>'obsah 1'!K120</f>
        <v>0</v>
      </c>
      <c r="L112" s="767">
        <f>'obsah 1'!L120</f>
        <v>1284</v>
      </c>
    </row>
    <row r="113" spans="1:12" ht="30" hidden="1" thickBot="1">
      <c r="A113" s="760" t="str">
        <f>'obsah 1'!A121</f>
        <v>8150 Vertika PDH</v>
      </c>
      <c r="B113" s="784">
        <f>'obsah 1'!B121</f>
        <v>0</v>
      </c>
      <c r="C113" s="761" t="s">
        <v>1248</v>
      </c>
      <c r="D113" s="761">
        <f>'obsah 1'!D121*'obsah 1'!$B$5</f>
        <v>7114</v>
      </c>
      <c r="E113" s="761">
        <f>'obsah 1'!E121*'obsah 1'!$B$5</f>
        <v>7369</v>
      </c>
      <c r="F113" s="761">
        <f>'obsah 1'!F121*'obsah 1'!$B$5</f>
        <v>7538</v>
      </c>
      <c r="G113" s="762">
        <f>'obsah 1'!G121*'obsah 1'!$B$5</f>
        <v>8945</v>
      </c>
      <c r="I113" s="780" t="str">
        <f>'obsah 1'!I121</f>
        <v>ALU KŘÍŽ ČERNÝ</v>
      </c>
      <c r="J113" s="761" t="str">
        <f>'obsah 1'!J121</f>
        <v>M00001149</v>
      </c>
      <c r="K113" s="761">
        <f>'obsah 1'!K121</f>
        <v>0</v>
      </c>
      <c r="L113" s="767">
        <f>'obsah 1'!L121</f>
        <v>1284</v>
      </c>
    </row>
    <row r="114" spans="1:12" ht="30" hidden="1" thickBot="1">
      <c r="A114" s="764" t="str">
        <f>'obsah 1'!A122</f>
        <v>8150 Vertika</v>
      </c>
      <c r="B114" s="785">
        <f>'obsah 1'!B122</f>
        <v>0</v>
      </c>
      <c r="C114" s="758" t="s">
        <v>1248</v>
      </c>
      <c r="D114" s="758">
        <f>'obsah 1'!D122*'obsah 1'!$B$5</f>
        <v>6077</v>
      </c>
      <c r="E114" s="758">
        <f>'obsah 1'!E122*'obsah 1'!$B$5</f>
        <v>6332</v>
      </c>
      <c r="F114" s="758">
        <f>'obsah 1'!F122*'obsah 1'!$B$5</f>
        <v>6501</v>
      </c>
      <c r="G114" s="766">
        <f>'obsah 1'!G122*'obsah 1'!$B$5</f>
        <v>7909</v>
      </c>
      <c r="I114" s="760" t="str">
        <f>'obsah 1'!I122</f>
        <v>nyl0n0vý kříž</v>
      </c>
      <c r="J114" s="761" t="str">
        <f>'obsah 1'!J122</f>
        <v>M00001168</v>
      </c>
      <c r="K114" s="761">
        <f>'obsah 1'!K122</f>
        <v>0</v>
      </c>
      <c r="L114" s="767">
        <f>'obsah 1'!L122</f>
        <v>656</v>
      </c>
    </row>
    <row r="115" spans="1:12" ht="31" hidden="1" thickTop="1" thickBot="1">
      <c r="A115" s="760" t="str">
        <f>'obsah 1'!A123</f>
        <v>str11</v>
      </c>
      <c r="B115" s="784">
        <f>'obsah 1'!B123</f>
        <v>0</v>
      </c>
      <c r="C115" s="761"/>
      <c r="D115" s="761"/>
      <c r="E115" s="761"/>
      <c r="F115" s="761"/>
      <c r="G115" s="762"/>
      <c r="I115" s="760" t="str">
        <f>'obsah 1'!I123</f>
        <v>chr0m0vý kříž</v>
      </c>
      <c r="J115" s="761" t="str">
        <f>'obsah 1'!J123</f>
        <v>M00001134</v>
      </c>
      <c r="K115" s="761">
        <f>'obsah 1'!K123</f>
        <v>0</v>
      </c>
      <c r="L115" s="767">
        <f>'obsah 1'!L123</f>
        <v>540</v>
      </c>
    </row>
    <row r="116" spans="1:12" ht="16" hidden="1" thickBot="1">
      <c r="A116" s="760" t="str">
        <f>'obsah 1'!A124</f>
        <v>1800 Lei</v>
      </c>
      <c r="B116" s="784">
        <f>'obsah 1'!B124</f>
        <v>0</v>
      </c>
      <c r="C116" s="761" t="s">
        <v>1248</v>
      </c>
      <c r="D116" s="761">
        <f>'obsah 1'!D124*'obsah 1'!$B$5</f>
        <v>8096</v>
      </c>
      <c r="E116" s="761">
        <f>'obsah 1'!E124*'obsah 1'!$B$5</f>
        <v>8553</v>
      </c>
      <c r="F116" s="761">
        <f>'obsah 1'!F124*'obsah 1'!$B$5</f>
        <v>8878</v>
      </c>
      <c r="G116" s="762">
        <f>'obsah 1'!G124*'obsah 1'!$B$5</f>
        <v>10247</v>
      </c>
      <c r="I116" s="760"/>
      <c r="J116" s="761"/>
      <c r="K116" s="761"/>
      <c r="L116" s="767">
        <f>'obsah 1'!L124</f>
        <v>0</v>
      </c>
    </row>
    <row r="117" spans="1:12" ht="30" hidden="1" thickBot="1">
      <c r="A117" s="760" t="str">
        <f>'obsah 1'!A125</f>
        <v>1820 Lei</v>
      </c>
      <c r="B117" s="784">
        <f>'obsah 1'!B125</f>
        <v>0</v>
      </c>
      <c r="C117" s="761" t="s">
        <v>1248</v>
      </c>
      <c r="D117" s="761">
        <f>'obsah 1'!D125*'obsah 1'!$B$5</f>
        <v>7782</v>
      </c>
      <c r="E117" s="761">
        <f>'obsah 1'!E125*'obsah 1'!$B$5</f>
        <v>8238</v>
      </c>
      <c r="F117" s="761">
        <f>'obsah 1'!F125*'obsah 1'!$B$5</f>
        <v>8563</v>
      </c>
      <c r="G117" s="762">
        <f>'obsah 1'!G125*'obsah 1'!$B$5</f>
        <v>9932</v>
      </c>
      <c r="I117" s="760" t="str">
        <f>'obsah 1'!I125</f>
        <v>ALU KŘÍŽ</v>
      </c>
      <c r="J117" s="761" t="str">
        <f>'obsah 1'!J125</f>
        <v>M00001146</v>
      </c>
      <c r="K117" s="761">
        <f>'obsah 1'!K125</f>
        <v>0</v>
      </c>
      <c r="L117" s="767">
        <f>'obsah 1'!L125</f>
        <v>1000</v>
      </c>
    </row>
    <row r="118" spans="1:12" ht="30" hidden="1" thickBot="1">
      <c r="A118" s="760" t="str">
        <f>'obsah 1'!A126</f>
        <v>1810/s Lei</v>
      </c>
      <c r="B118" s="784">
        <f>'obsah 1'!B126</f>
        <v>0</v>
      </c>
      <c r="C118" s="761" t="s">
        <v>1248</v>
      </c>
      <c r="D118" s="761">
        <f>'obsah 1'!D126*'obsah 1'!$B$5</f>
        <v>9469</v>
      </c>
      <c r="E118" s="761">
        <f>'obsah 1'!E126*'obsah 1'!$B$5</f>
        <v>9925</v>
      </c>
      <c r="F118" s="761">
        <f>'obsah 1'!F126*'obsah 1'!$B$5</f>
        <v>10250</v>
      </c>
      <c r="G118" s="762">
        <f>'obsah 1'!G126*'obsah 1'!$B$5</f>
        <v>11619</v>
      </c>
      <c r="I118" s="781" t="str">
        <f>'obsah 1'!I126</f>
        <v>ALU KŘÍŽ ČERNÝ</v>
      </c>
      <c r="J118" s="758" t="str">
        <f>'obsah 1'!J126</f>
        <v>M00001148</v>
      </c>
      <c r="K118" s="758">
        <f>'obsah 1'!K126</f>
        <v>0</v>
      </c>
      <c r="L118" s="767">
        <f>'obsah 1'!L126</f>
        <v>1000</v>
      </c>
    </row>
    <row r="119" spans="1:12" ht="16" hidden="1" thickBot="1">
      <c r="A119" s="769" t="str">
        <f>'obsah 1'!A127</f>
        <v>Vision</v>
      </c>
      <c r="B119" s="784">
        <f>'obsah 1'!B127</f>
        <v>0</v>
      </c>
      <c r="C119" s="770">
        <f>'obsah 1'!C127*'obsah 1'!$B$5</f>
        <v>0</v>
      </c>
      <c r="D119" s="770">
        <f>'obsah 1'!D127*'obsah 1'!$B$5</f>
        <v>7680</v>
      </c>
      <c r="E119" s="770">
        <f>'obsah 1'!E127*'obsah 1'!$B$5</f>
        <v>0</v>
      </c>
      <c r="F119" s="770">
        <f>'obsah 1'!F127*'obsah 1'!$B$5</f>
        <v>0</v>
      </c>
      <c r="G119" s="771">
        <f>'obsah 1'!G127*'obsah 1'!$B$5</f>
        <v>0</v>
      </c>
      <c r="I119" s="780" t="str">
        <f>'obsah 1'!I127</f>
        <v>str c0mp0nenty 7</v>
      </c>
      <c r="J119" s="761">
        <f>'obsah 1'!J127</f>
        <v>0</v>
      </c>
      <c r="K119" s="761">
        <f>'obsah 1'!K127</f>
        <v>0</v>
      </c>
      <c r="L119" s="767">
        <f>'obsah 1'!L127</f>
        <v>0</v>
      </c>
    </row>
    <row r="120" spans="1:12" ht="30" hidden="1" thickBot="1">
      <c r="A120" s="772" t="str">
        <f>'obsah 1'!A128</f>
        <v>BAT NET PERF</v>
      </c>
      <c r="B120" s="785">
        <f>'obsah 1'!B128</f>
        <v>0</v>
      </c>
      <c r="C120" s="773">
        <f>'obsah 1'!C128*'obsah 1'!$B$5</f>
        <v>0</v>
      </c>
      <c r="D120" s="773">
        <f>'obsah 1'!D128*'obsah 1'!$B$5</f>
        <v>10755</v>
      </c>
      <c r="E120" s="773">
        <f>'obsah 1'!E128*'obsah 1'!$B$5</f>
        <v>0</v>
      </c>
      <c r="F120" s="773">
        <f>'obsah 1'!F128*'obsah 1'!$B$5</f>
        <v>0</v>
      </c>
      <c r="G120" s="774">
        <f>'obsah 1'!G128*'obsah 1'!$B$5</f>
        <v>0</v>
      </c>
      <c r="I120" s="760" t="str">
        <f>'obsah 1'!I128</f>
        <v>mechanismus</v>
      </c>
      <c r="J120" s="761" t="str">
        <f>'obsah 1'!J128</f>
        <v>PLU</v>
      </c>
      <c r="K120" s="761" t="str">
        <f>'obsah 1'!K128</f>
        <v>M00002684</v>
      </c>
      <c r="L120" s="767">
        <f>'obsah 1'!L128</f>
        <v>972</v>
      </c>
    </row>
    <row r="121" spans="1:12" ht="31" hidden="1" thickTop="1" thickBot="1">
      <c r="A121" s="760" t="str">
        <f>'obsah 1'!A129</f>
        <v>Str 12</v>
      </c>
      <c r="B121" s="784">
        <f>'obsah 1'!B129</f>
        <v>0</v>
      </c>
      <c r="C121" s="761"/>
      <c r="D121" s="761"/>
      <c r="E121" s="761"/>
      <c r="F121" s="761"/>
      <c r="G121" s="762"/>
      <c r="I121" s="760" t="str">
        <f>'obsah 1'!I129</f>
        <v>mechanismus</v>
      </c>
      <c r="J121" s="761" t="str">
        <f>'obsah 1'!J129</f>
        <v>PLU</v>
      </c>
      <c r="K121" s="761" t="str">
        <f>'obsah 1'!K129</f>
        <v>M00002685</v>
      </c>
      <c r="L121" s="767">
        <f>'obsah 1'!L129</f>
        <v>612</v>
      </c>
    </row>
    <row r="122" spans="1:12" ht="30" hidden="1" thickBot="1">
      <c r="A122" s="760" t="str">
        <f>'obsah 1'!A130</f>
        <v>7900 ewe</v>
      </c>
      <c r="B122" s="784">
        <f>'obsah 1'!B130</f>
        <v>0</v>
      </c>
      <c r="C122" s="761" t="s">
        <v>1248</v>
      </c>
      <c r="D122" s="761">
        <f>'obsah 1'!D130*'obsah 1'!$B$5</f>
        <v>8197</v>
      </c>
      <c r="E122" s="761">
        <f>'obsah 1'!E130*'obsah 1'!$B$5</f>
        <v>8756</v>
      </c>
      <c r="F122" s="761">
        <f>'obsah 1'!F130*'obsah 1'!$B$5</f>
        <v>9155</v>
      </c>
      <c r="G122" s="762">
        <f>'obsah 1'!G130*'obsah 1'!$B$5</f>
        <v>11832</v>
      </c>
      <c r="I122" s="760" t="str">
        <f>'obsah 1'!I130</f>
        <v>mechanismus</v>
      </c>
      <c r="J122" s="761" t="str">
        <f>'obsah 1'!J130</f>
        <v>PLU</v>
      </c>
      <c r="K122" s="761" t="str">
        <f>'obsah 1'!K130</f>
        <v>M00002691</v>
      </c>
      <c r="L122" s="767">
        <f>'obsah 1'!L130</f>
        <v>1596</v>
      </c>
    </row>
    <row r="123" spans="1:12" ht="30" hidden="1" thickBot="1">
      <c r="A123" s="760" t="str">
        <f>'obsah 1'!A131</f>
        <v>7950 ewe</v>
      </c>
      <c r="B123" s="784">
        <f>'obsah 1'!B131</f>
        <v>0</v>
      </c>
      <c r="C123" s="761" t="s">
        <v>1248</v>
      </c>
      <c r="D123" s="761">
        <f>'obsah 1'!D131*'obsah 1'!$B$5</f>
        <v>7944</v>
      </c>
      <c r="E123" s="761">
        <f>'obsah 1'!E131*'obsah 1'!$B$5</f>
        <v>8400</v>
      </c>
      <c r="F123" s="761">
        <f>'obsah 1'!F131*'obsah 1'!$B$5</f>
        <v>8725</v>
      </c>
      <c r="G123" s="762">
        <f>'obsah 1'!G131*'obsah 1'!$B$5</f>
        <v>11094</v>
      </c>
      <c r="I123" s="760" t="str">
        <f>'obsah 1'!I131</f>
        <v>asynchr0nní mechanismus</v>
      </c>
      <c r="J123" s="761">
        <f>'obsah 1'!J131</f>
        <v>0</v>
      </c>
      <c r="K123" s="761" t="str">
        <f>'obsah 1'!K131</f>
        <v>M00002610</v>
      </c>
      <c r="L123" s="767">
        <f>'obsah 1'!L131</f>
        <v>1064</v>
      </c>
    </row>
    <row r="124" spans="1:12" ht="30" hidden="1" thickBot="1">
      <c r="A124" s="760" t="str">
        <f>'obsah 1'!A132</f>
        <v>7950/s ewe</v>
      </c>
      <c r="B124" s="784">
        <f>'obsah 1'!B132</f>
        <v>0</v>
      </c>
      <c r="C124" s="761" t="s">
        <v>1248</v>
      </c>
      <c r="D124" s="761">
        <f>'obsah 1'!D132*'obsah 1'!$B$5</f>
        <v>7126</v>
      </c>
      <c r="E124" s="761">
        <f>'obsah 1'!E132*'obsah 1'!$B$5</f>
        <v>7583</v>
      </c>
      <c r="F124" s="761">
        <f>'obsah 1'!F132*'obsah 1'!$B$5</f>
        <v>7908</v>
      </c>
      <c r="G124" s="762">
        <f>'obsah 1'!G132*'obsah 1'!$B$5</f>
        <v>10277</v>
      </c>
      <c r="I124" s="760" t="str">
        <f>'obsah 1'!I132</f>
        <v>mechanismus</v>
      </c>
      <c r="J124" s="761" t="str">
        <f>'obsah 1'!J132</f>
        <v>PLU</v>
      </c>
      <c r="K124" s="761" t="str">
        <f>'obsah 1'!K132</f>
        <v>M00002663</v>
      </c>
      <c r="L124" s="767">
        <f>'obsah 1'!L132</f>
        <v>372</v>
      </c>
    </row>
    <row r="125" spans="1:12" ht="30" hidden="1" thickBot="1">
      <c r="A125" s="760" t="str">
        <f>'obsah 1'!A133</f>
        <v>1580 SYN SL Gala ALU</v>
      </c>
      <c r="B125" s="784">
        <f>'obsah 1'!B133</f>
        <v>0</v>
      </c>
      <c r="C125" s="761">
        <f>'obsah 1'!C133*'obsah 1'!$B$5</f>
        <v>4634</v>
      </c>
      <c r="D125" s="761">
        <f>'obsah 1'!D133*'obsah 1'!$B$5</f>
        <v>4796</v>
      </c>
      <c r="E125" s="761">
        <f>'obsah 1'!E133*'obsah 1'!$B$5</f>
        <v>5025</v>
      </c>
      <c r="F125" s="761">
        <f>'obsah 1'!F133*'obsah 1'!$B$5</f>
        <v>5187</v>
      </c>
      <c r="G125" s="762">
        <f>'obsah 1'!G133*'obsah 1'!$B$5</f>
        <v>5872</v>
      </c>
      <c r="I125" s="780" t="str">
        <f>'obsah 1'!I133</f>
        <v>mechanismus</v>
      </c>
      <c r="J125" s="761" t="str">
        <f>'obsah 1'!J133</f>
        <v>PLU</v>
      </c>
      <c r="K125" s="761" t="str">
        <f>'obsah 1'!K133</f>
        <v>M00002678</v>
      </c>
      <c r="L125" s="767">
        <f>'obsah 1'!L133</f>
        <v>1020</v>
      </c>
    </row>
    <row r="126" spans="1:12" ht="30" hidden="1" thickBot="1">
      <c r="A126" s="764" t="str">
        <f>'obsah 1'!A134</f>
        <v>1580 SYN SL Gala PLUS</v>
      </c>
      <c r="B126" s="785">
        <f>'obsah 1'!B134</f>
        <v>0</v>
      </c>
      <c r="C126" s="758">
        <f>'obsah 1'!C134*'obsah 1'!$B$5</f>
        <v>3934</v>
      </c>
      <c r="D126" s="758">
        <f>'obsah 1'!D134*'obsah 1'!$B$5</f>
        <v>4096</v>
      </c>
      <c r="E126" s="758">
        <f>'obsah 1'!E134*'obsah 1'!$B$5</f>
        <v>4325</v>
      </c>
      <c r="F126" s="758">
        <f>'obsah 1'!F134*'obsah 1'!$B$5</f>
        <v>4487</v>
      </c>
      <c r="G126" s="766">
        <f>'obsah 1'!G134*'obsah 1'!$B$5</f>
        <v>5172</v>
      </c>
      <c r="I126" s="760" t="str">
        <f>'obsah 1'!I134</f>
        <v>telesk0pický kryt</v>
      </c>
      <c r="J126" s="761">
        <f>'obsah 1'!J134</f>
        <v>0</v>
      </c>
      <c r="K126" s="761" t="str">
        <f>'obsah 1'!K134</f>
        <v>M00002690</v>
      </c>
      <c r="L126" s="767">
        <f>'obsah 1'!L134</f>
        <v>3332</v>
      </c>
    </row>
    <row r="127" spans="1:12" ht="31" hidden="1" thickTop="1" thickBot="1">
      <c r="A127" s="760" t="str">
        <f>'obsah 1'!A135</f>
        <v>str13</v>
      </c>
      <c r="B127" s="784">
        <f>'obsah 1'!B135</f>
        <v>0</v>
      </c>
      <c r="C127" s="761"/>
      <c r="D127" s="761"/>
      <c r="E127" s="761"/>
      <c r="F127" s="761"/>
      <c r="G127" s="762"/>
      <c r="I127" s="814" t="str">
        <f>'obsah 1'!I135</f>
        <v>mechanismus</v>
      </c>
      <c r="J127" s="792" t="str">
        <f>'obsah 1'!J135</f>
        <v>PLU</v>
      </c>
      <c r="K127" s="792" t="str">
        <f>'obsah 1'!K135</f>
        <v>M00002770</v>
      </c>
      <c r="L127" s="767">
        <f>'obsah 1'!L135</f>
        <v>1144</v>
      </c>
    </row>
    <row r="128" spans="1:12" ht="30" hidden="1" thickBot="1">
      <c r="A128" s="760" t="str">
        <f>'obsah 1'!A136</f>
        <v>1580 SYN SL Gala NET PLAST</v>
      </c>
      <c r="B128" s="784">
        <f>'obsah 1'!B136</f>
        <v>0</v>
      </c>
      <c r="C128" s="761">
        <f>'obsah 1'!C136*'obsah 1'!$B$5</f>
        <v>4110</v>
      </c>
      <c r="D128" s="761">
        <f>'obsah 1'!D136*'obsah 1'!$B$5</f>
        <v>4241</v>
      </c>
      <c r="E128" s="761">
        <f>'obsah 1'!E136*'obsah 1'!$B$5</f>
        <v>4284</v>
      </c>
      <c r="F128" s="761">
        <f>'obsah 1'!F136*'obsah 1'!$B$5</f>
        <v>4655</v>
      </c>
      <c r="G128" s="762">
        <f>'obsah 1'!G136*'obsah 1'!$B$5</f>
        <v>5215</v>
      </c>
      <c r="I128" s="815" t="str">
        <f>'obsah 1'!I136</f>
        <v>asynchr0nní mechanismus</v>
      </c>
      <c r="J128" s="816">
        <f>'obsah 1'!J136</f>
        <v>0</v>
      </c>
      <c r="K128" s="816" t="str">
        <f>'obsah 1'!K136</f>
        <v>M00002638</v>
      </c>
      <c r="L128" s="767">
        <f>'obsah 1'!L136</f>
        <v>948</v>
      </c>
    </row>
    <row r="129" spans="1:14" ht="30" hidden="1" thickBot="1">
      <c r="A129" s="760" t="str">
        <f>'obsah 1'!A137</f>
        <v>1880 SYN SL ARMIN ALU</v>
      </c>
      <c r="B129" s="784">
        <f>'obsah 1'!B137</f>
        <v>0</v>
      </c>
      <c r="C129" s="761" t="s">
        <v>1248</v>
      </c>
      <c r="D129" s="761">
        <f>'obsah 1'!D137*'obsah 1'!$B$5</f>
        <v>5330</v>
      </c>
      <c r="E129" s="761">
        <f>'obsah 1'!E137*'obsah 1'!$B$5</f>
        <v>5373</v>
      </c>
      <c r="F129" s="761">
        <f>'obsah 1'!F137*'obsah 1'!$B$5</f>
        <v>5744</v>
      </c>
      <c r="G129" s="762">
        <f>'obsah 1'!G137*'obsah 1'!$B$5</f>
        <v>6304</v>
      </c>
      <c r="I129" s="815" t="str">
        <f>'obsah 1'!I137</f>
        <v>mechanismus</v>
      </c>
      <c r="J129" s="816" t="str">
        <f>'obsah 1'!J137</f>
        <v>PLU</v>
      </c>
      <c r="K129" s="816" t="str">
        <f>'obsah 1'!K137</f>
        <v>M00002714</v>
      </c>
      <c r="L129" s="767">
        <f>'obsah 1'!L137</f>
        <v>436</v>
      </c>
      <c r="M129" s="818"/>
      <c r="N129" s="116"/>
    </row>
    <row r="130" spans="1:14" ht="16" hidden="1" thickBot="1">
      <c r="A130" s="764" t="str">
        <f>'obsah 1'!A138</f>
        <v>1880 SYN SL ARMIN</v>
      </c>
      <c r="B130" s="785">
        <f>'obsah 1'!B138</f>
        <v>0</v>
      </c>
      <c r="C130" s="758" t="s">
        <v>1248</v>
      </c>
      <c r="D130" s="758">
        <f>'obsah 1'!D138*'obsah 1'!$B$5</f>
        <v>5069</v>
      </c>
      <c r="E130" s="758">
        <f>'obsah 1'!E138*'obsah 1'!$B$5</f>
        <v>5297</v>
      </c>
      <c r="F130" s="758">
        <f>'obsah 1'!F138*'obsah 1'!$B$5</f>
        <v>5459</v>
      </c>
      <c r="G130" s="766">
        <f>'obsah 1'!G138*'obsah 1'!$B$5</f>
        <v>6144</v>
      </c>
      <c r="I130" s="812">
        <f>'obsah 1'!I138</f>
        <v>0</v>
      </c>
      <c r="J130" s="813">
        <f>'obsah 1'!J138</f>
        <v>0</v>
      </c>
      <c r="K130" s="813">
        <f>'obsah 1'!K138</f>
        <v>0</v>
      </c>
      <c r="L130" s="767">
        <f>'obsah 1'!L138</f>
        <v>0</v>
      </c>
    </row>
    <row r="131" spans="1:14" ht="17" hidden="1" thickTop="1" thickBot="1">
      <c r="A131" s="760" t="str">
        <f>'obsah 1'!A139</f>
        <v>str14</v>
      </c>
      <c r="B131" s="787">
        <f>'obsah 1'!B139</f>
        <v>0</v>
      </c>
      <c r="C131" s="761"/>
      <c r="D131" s="761"/>
      <c r="E131" s="761"/>
      <c r="F131" s="761"/>
      <c r="G131" s="762"/>
    </row>
    <row r="132" spans="1:14" ht="16" hidden="1" thickBot="1">
      <c r="A132" s="760" t="str">
        <f>'obsah 1'!A140</f>
        <v>2160 Aoki swiss</v>
      </c>
      <c r="B132" s="787" t="str">
        <f>'obsah 1'!B140</f>
        <v>Plast</v>
      </c>
      <c r="C132" s="761" t="s">
        <v>1248</v>
      </c>
      <c r="D132" s="761">
        <f>'obsah 1'!D140*'obsah 1'!$B$5</f>
        <v>3570</v>
      </c>
      <c r="E132" s="761">
        <f>'obsah 1'!E140*'obsah 1'!$B$5</f>
        <v>0</v>
      </c>
      <c r="F132" s="761">
        <f>'obsah 1'!F140*'obsah 1'!$B$5</f>
        <v>0</v>
      </c>
      <c r="G132" s="762">
        <f>'obsah 1'!G140*'obsah 1'!$B$5</f>
        <v>0</v>
      </c>
    </row>
    <row r="133" spans="1:14" ht="16" hidden="1" thickBot="1">
      <c r="A133" s="760">
        <f>'obsah 1'!A141</f>
        <v>0</v>
      </c>
      <c r="B133" s="787" t="str">
        <f>'obsah 1'!B141</f>
        <v>seat uph</v>
      </c>
      <c r="C133" s="761" t="s">
        <v>1248</v>
      </c>
      <c r="D133" s="761">
        <f>'obsah 1'!D141*'obsah 1'!$B$5</f>
        <v>3828</v>
      </c>
      <c r="E133" s="761">
        <f>'obsah 1'!E141*'obsah 1'!$B$5</f>
        <v>3896</v>
      </c>
      <c r="F133" s="761">
        <f>'obsah 1'!F141*'obsah 1'!$B$5</f>
        <v>3945</v>
      </c>
      <c r="G133" s="762">
        <f>'obsah 1'!G141*'obsah 1'!$B$5</f>
        <v>4150</v>
      </c>
    </row>
    <row r="134" spans="1:14" ht="16" hidden="1" thickBot="1">
      <c r="A134" s="760">
        <f>'obsah 1'!A142</f>
        <v>0</v>
      </c>
      <c r="B134" s="787" t="str">
        <f>'obsah 1'!B142</f>
        <v>front uph</v>
      </c>
      <c r="C134" s="761" t="s">
        <v>1248</v>
      </c>
      <c r="D134" s="761">
        <f>'obsah 1'!D142*'obsah 1'!$B$5</f>
        <v>5194</v>
      </c>
      <c r="E134" s="761">
        <f>'obsah 1'!E142*'obsah 1'!$B$5</f>
        <v>5399</v>
      </c>
      <c r="F134" s="761">
        <f>'obsah 1'!F142*'obsah 1'!$B$5</f>
        <v>5546</v>
      </c>
      <c r="G134" s="762">
        <f>'obsah 1'!G142*'obsah 1'!$B$5</f>
        <v>6162</v>
      </c>
    </row>
    <row r="135" spans="1:14" ht="16" hidden="1" thickBot="1">
      <c r="A135" s="760">
        <f>'obsah 1'!A143</f>
        <v>0</v>
      </c>
      <c r="B135" s="787" t="str">
        <f>'obsah 1'!B143</f>
        <v>all uph</v>
      </c>
      <c r="C135" s="761" t="s">
        <v>1248</v>
      </c>
      <c r="D135" s="761">
        <f>'obsah 1'!D143*'obsah 1'!$B$5</f>
        <v>5862</v>
      </c>
      <c r="E135" s="761">
        <f>'obsah 1'!E143*'obsah 1'!$B$5</f>
        <v>6319</v>
      </c>
      <c r="F135" s="761">
        <f>'obsah 1'!F143*'obsah 1'!$B$5</f>
        <v>6644</v>
      </c>
      <c r="G135" s="762">
        <f>'obsah 1'!G143*'obsah 1'!$B$5</f>
        <v>8013</v>
      </c>
    </row>
    <row r="136" spans="1:14" ht="16" hidden="1" thickBot="1">
      <c r="A136" s="760" t="str">
        <f>'obsah 1'!A144</f>
        <v>2160 TC Aoki wood</v>
      </c>
      <c r="B136" s="787" t="str">
        <f>'obsah 1'!B144</f>
        <v>seat uph</v>
      </c>
      <c r="C136" s="761" t="s">
        <v>1248</v>
      </c>
      <c r="D136" s="761">
        <f>'obsah 1'!D144*'obsah 1'!$B$5</f>
        <v>4064</v>
      </c>
      <c r="E136" s="761">
        <f>'obsah 1'!E144*'obsah 1'!$B$5</f>
        <v>4132</v>
      </c>
      <c r="F136" s="761">
        <f>'obsah 1'!F144*'obsah 1'!$B$5</f>
        <v>4181</v>
      </c>
      <c r="G136" s="762">
        <f>'obsah 1'!G144*'obsah 1'!$B$5</f>
        <v>4387</v>
      </c>
    </row>
    <row r="137" spans="1:14" ht="16" hidden="1" thickBot="1">
      <c r="A137" s="760">
        <f>'obsah 1'!A145</f>
        <v>0</v>
      </c>
      <c r="B137" s="787" t="str">
        <f>'obsah 1'!B145</f>
        <v>front uph</v>
      </c>
      <c r="C137" s="761" t="s">
        <v>1248</v>
      </c>
      <c r="D137" s="761">
        <f>'obsah 1'!D145*'obsah 1'!$B$5</f>
        <v>5428</v>
      </c>
      <c r="E137" s="761">
        <f>'obsah 1'!E145*'obsah 1'!$B$5</f>
        <v>5633</v>
      </c>
      <c r="F137" s="761">
        <f>'obsah 1'!F145*'obsah 1'!$B$5</f>
        <v>5780</v>
      </c>
      <c r="G137" s="762">
        <f>'obsah 1'!G145*'obsah 1'!$B$5</f>
        <v>6396</v>
      </c>
    </row>
    <row r="138" spans="1:14" ht="16" hidden="1" thickBot="1">
      <c r="A138" s="760">
        <f>'obsah 1'!A146</f>
        <v>0</v>
      </c>
      <c r="B138" s="787" t="str">
        <f>'obsah 1'!B146</f>
        <v>all uph</v>
      </c>
      <c r="C138" s="761" t="s">
        <v>1248</v>
      </c>
      <c r="D138" s="761">
        <f>'obsah 1'!D146*'obsah 1'!$B$5</f>
        <v>5836</v>
      </c>
      <c r="E138" s="761">
        <f>'obsah 1'!E146*'obsah 1'!$B$5</f>
        <v>6293</v>
      </c>
      <c r="F138" s="761">
        <f>'obsah 1'!F146*'obsah 1'!$B$5</f>
        <v>6618</v>
      </c>
      <c r="G138" s="762">
        <f>'obsah 1'!G146*'obsah 1'!$B$5</f>
        <v>7987</v>
      </c>
    </row>
    <row r="139" spans="1:14" ht="16" hidden="1" thickBot="1">
      <c r="A139" s="760" t="str">
        <f>'obsah 1'!A147</f>
        <v>2160 Pc Aoki</v>
      </c>
      <c r="B139" s="787">
        <f>'obsah 1'!B147</f>
        <v>0</v>
      </c>
      <c r="C139" s="761" t="s">
        <v>1248</v>
      </c>
      <c r="D139" s="761">
        <f>'obsah 1'!D147*'obsah 1'!$B$5</f>
        <v>3092</v>
      </c>
      <c r="E139" s="761">
        <f>'obsah 1'!E147*'obsah 1'!$B$5</f>
        <v>0</v>
      </c>
      <c r="F139" s="761">
        <f>'obsah 1'!F147*'obsah 1'!$B$5</f>
        <v>0</v>
      </c>
      <c r="G139" s="762">
        <f>'obsah 1'!G147*'obsah 1'!$B$5</f>
        <v>0</v>
      </c>
    </row>
    <row r="140" spans="1:14" ht="16" hidden="1" thickBot="1">
      <c r="A140" s="760" t="str">
        <f>'obsah 1'!A148</f>
        <v>2160 TC Aoki</v>
      </c>
      <c r="B140" s="787" t="str">
        <f>'obsah 1'!B148</f>
        <v>seat uph</v>
      </c>
      <c r="C140" s="761" t="s">
        <v>1248</v>
      </c>
      <c r="D140" s="761">
        <f>'obsah 1'!D148*'obsah 1'!$B$5</f>
        <v>3427</v>
      </c>
      <c r="E140" s="761">
        <f>'obsah 1'!E148*'obsah 1'!$B$5</f>
        <v>3495</v>
      </c>
      <c r="F140" s="761">
        <f>'obsah 1'!F148*'obsah 1'!$B$5</f>
        <v>3544</v>
      </c>
      <c r="G140" s="762">
        <f>'obsah 1'!G148*'obsah 1'!$B$5</f>
        <v>3749</v>
      </c>
    </row>
    <row r="141" spans="1:14" ht="16" hidden="1" thickBot="1">
      <c r="A141" s="760">
        <f>'obsah 1'!A149</f>
        <v>0</v>
      </c>
      <c r="B141" s="787" t="str">
        <f>'obsah 1'!B149</f>
        <v>front uph</v>
      </c>
      <c r="C141" s="761" t="s">
        <v>1248</v>
      </c>
      <c r="D141" s="761">
        <f>'obsah 1'!D149*'obsah 1'!$B$5</f>
        <v>4787</v>
      </c>
      <c r="E141" s="761">
        <f>'obsah 1'!E149*'obsah 1'!$B$5</f>
        <v>4992</v>
      </c>
      <c r="F141" s="761">
        <f>'obsah 1'!F149*'obsah 1'!$B$5</f>
        <v>5138</v>
      </c>
      <c r="G141" s="762">
        <f>'obsah 1'!G149*'obsah 1'!$B$5</f>
        <v>5754</v>
      </c>
    </row>
    <row r="142" spans="1:14" ht="16" hidden="1" thickBot="1">
      <c r="A142" s="764">
        <f>'obsah 1'!A150</f>
        <v>0</v>
      </c>
      <c r="B142" s="788" t="str">
        <f>'obsah 1'!B150</f>
        <v>all uph</v>
      </c>
      <c r="C142" s="758" t="s">
        <v>1248</v>
      </c>
      <c r="D142" s="758">
        <f>'obsah 1'!D150*'obsah 1'!$B$5</f>
        <v>5684</v>
      </c>
      <c r="E142" s="758">
        <f>'obsah 1'!E150*'obsah 1'!$B$5</f>
        <v>6141</v>
      </c>
      <c r="F142" s="758">
        <f>'obsah 1'!F150*'obsah 1'!$B$5</f>
        <v>6466</v>
      </c>
      <c r="G142" s="766">
        <f>'obsah 1'!G150*'obsah 1'!$B$5</f>
        <v>7835</v>
      </c>
    </row>
    <row r="143" spans="1:14" ht="17" hidden="1" thickTop="1" thickBot="1">
      <c r="A143" s="760" t="str">
        <f>'obsah 1'!A151</f>
        <v>str15</v>
      </c>
      <c r="B143" s="787">
        <f>'obsah 1'!B151</f>
        <v>0</v>
      </c>
      <c r="C143" s="761"/>
      <c r="D143" s="761"/>
      <c r="E143" s="761"/>
      <c r="F143" s="761"/>
      <c r="G143" s="762"/>
    </row>
    <row r="144" spans="1:14" ht="16" hidden="1" thickBot="1">
      <c r="A144" s="760" t="str">
        <f>'obsah 1'!A152</f>
        <v>2160/s pc Aoki</v>
      </c>
      <c r="B144" s="787">
        <f>'obsah 1'!B152</f>
        <v>0</v>
      </c>
      <c r="C144" s="761" t="s">
        <v>1248</v>
      </c>
      <c r="D144" s="761">
        <f>'obsah 1'!D152*'obsah 1'!$B$5</f>
        <v>3427</v>
      </c>
      <c r="E144" s="761">
        <f>'obsah 1'!E152*'obsah 1'!$B$5</f>
        <v>0</v>
      </c>
      <c r="F144" s="761">
        <f>'obsah 1'!F152*'obsah 1'!$B$5</f>
        <v>0</v>
      </c>
      <c r="G144" s="762">
        <f>'obsah 1'!G152*'obsah 1'!$B$5</f>
        <v>0</v>
      </c>
    </row>
    <row r="145" spans="1:7" ht="16" hidden="1" thickBot="1">
      <c r="A145" s="760" t="str">
        <f>'obsah 1'!A153</f>
        <v>2160/s TC Aoki</v>
      </c>
      <c r="B145" s="787" t="str">
        <f>'obsah 1'!B153</f>
        <v>seat uph</v>
      </c>
      <c r="C145" s="761" t="s">
        <v>1248</v>
      </c>
      <c r="D145" s="761">
        <f>'obsah 1'!D153*'obsah 1'!$B$5</f>
        <v>3651</v>
      </c>
      <c r="E145" s="761">
        <f>'obsah 1'!E153*'obsah 1'!$B$5</f>
        <v>3720</v>
      </c>
      <c r="F145" s="761">
        <f>'obsah 1'!F153*'obsah 1'!$B$5</f>
        <v>3768</v>
      </c>
      <c r="G145" s="762">
        <f>'obsah 1'!G153*'obsah 1'!$B$5</f>
        <v>3974</v>
      </c>
    </row>
    <row r="146" spans="1:7" ht="16" hidden="1" thickBot="1">
      <c r="A146" s="760">
        <f>'obsah 1'!A154</f>
        <v>0</v>
      </c>
      <c r="B146" s="787" t="str">
        <f>'obsah 1'!B154</f>
        <v>front uph</v>
      </c>
      <c r="C146" s="761" t="s">
        <v>1248</v>
      </c>
      <c r="D146" s="761">
        <f>'obsah 1'!D154*'obsah 1'!$B$5</f>
        <v>5011</v>
      </c>
      <c r="E146" s="761">
        <f>'obsah 1'!E154*'obsah 1'!$B$5</f>
        <v>5217</v>
      </c>
      <c r="F146" s="761">
        <f>'obsah 1'!F154*'obsah 1'!$B$5</f>
        <v>5363</v>
      </c>
      <c r="G146" s="762">
        <f>'obsah 1'!G154*'obsah 1'!$B$5</f>
        <v>5979</v>
      </c>
    </row>
    <row r="147" spans="1:7" ht="16" hidden="1" thickBot="1">
      <c r="A147" s="760">
        <f>'obsah 1'!A155</f>
        <v>0</v>
      </c>
      <c r="B147" s="787" t="str">
        <f>'obsah 1'!B155</f>
        <v>all uph</v>
      </c>
      <c r="C147" s="761" t="s">
        <v>1248</v>
      </c>
      <c r="D147" s="761">
        <f>'obsah 1'!D155*'obsah 1'!$B$5</f>
        <v>5909</v>
      </c>
      <c r="E147" s="761">
        <f>'obsah 1'!E155*'obsah 1'!$B$5</f>
        <v>6365</v>
      </c>
      <c r="F147" s="761">
        <f>'obsah 1'!F155*'obsah 1'!$B$5</f>
        <v>6691</v>
      </c>
      <c r="G147" s="762">
        <f>'obsah 1'!G155*'obsah 1'!$B$5</f>
        <v>8060</v>
      </c>
    </row>
    <row r="148" spans="1:7" ht="16" hidden="1" thickBot="1">
      <c r="A148" s="760" t="str">
        <f>'obsah 1'!A156</f>
        <v>2160 pc Aoki Style</v>
      </c>
      <c r="B148" s="787">
        <f>'obsah 1'!B156</f>
        <v>0</v>
      </c>
      <c r="C148" s="761" t="s">
        <v>1248</v>
      </c>
      <c r="D148" s="761">
        <f>'obsah 1'!D156*'obsah 1'!$B$5</f>
        <v>5188</v>
      </c>
      <c r="E148" s="761">
        <f>'obsah 1'!E156*'obsah 1'!$B$5</f>
        <v>0</v>
      </c>
      <c r="F148" s="761">
        <f>'obsah 1'!F156*'obsah 1'!$B$5</f>
        <v>0</v>
      </c>
      <c r="G148" s="762">
        <f>'obsah 1'!G156*'obsah 1'!$B$5</f>
        <v>0</v>
      </c>
    </row>
    <row r="149" spans="1:7" ht="16" hidden="1" thickBot="1">
      <c r="A149" s="760" t="str">
        <f>'obsah 1'!A157</f>
        <v>2160 TC Aoki Style</v>
      </c>
      <c r="B149" s="787" t="str">
        <f>'obsah 1'!B157</f>
        <v>seat uph</v>
      </c>
      <c r="C149" s="761" t="s">
        <v>1248</v>
      </c>
      <c r="D149" s="761">
        <f>'obsah 1'!D157*'obsah 1'!$B$5</f>
        <v>5572</v>
      </c>
      <c r="E149" s="761">
        <f>'obsah 1'!E157*'obsah 1'!$B$5</f>
        <v>5640</v>
      </c>
      <c r="F149" s="761">
        <f>'obsah 1'!F157*'obsah 1'!$B$5</f>
        <v>5689</v>
      </c>
      <c r="G149" s="762">
        <f>'obsah 1'!G157*'obsah 1'!$B$5</f>
        <v>5894</v>
      </c>
    </row>
    <row r="150" spans="1:7" ht="16" hidden="1" thickBot="1">
      <c r="A150" s="760">
        <f>'obsah 1'!A158</f>
        <v>0</v>
      </c>
      <c r="B150" s="787" t="str">
        <f>'obsah 1'!B158</f>
        <v>front uph</v>
      </c>
      <c r="C150" s="761" t="s">
        <v>1248</v>
      </c>
      <c r="D150" s="761">
        <f>'obsah 1'!D158*'obsah 1'!$B$5</f>
        <v>6932</v>
      </c>
      <c r="E150" s="761">
        <f>'obsah 1'!E158*'obsah 1'!$B$5</f>
        <v>7137</v>
      </c>
      <c r="F150" s="761">
        <f>'obsah 1'!F158*'obsah 1'!$B$5</f>
        <v>7283</v>
      </c>
      <c r="G150" s="762">
        <f>'obsah 1'!G158*'obsah 1'!$B$5</f>
        <v>7899</v>
      </c>
    </row>
    <row r="151" spans="1:7" ht="16" hidden="1" thickBot="1">
      <c r="A151" s="764">
        <f>'obsah 1'!A159</f>
        <v>0</v>
      </c>
      <c r="B151" s="788" t="str">
        <f>'obsah 1'!B159</f>
        <v>all uph</v>
      </c>
      <c r="C151" s="758" t="s">
        <v>1248</v>
      </c>
      <c r="D151" s="758">
        <f>'obsah 1'!D159*'obsah 1'!$B$5</f>
        <v>7622</v>
      </c>
      <c r="E151" s="758">
        <f>'obsah 1'!E159*'obsah 1'!$B$5</f>
        <v>8078</v>
      </c>
      <c r="F151" s="758">
        <f>'obsah 1'!F159*'obsah 1'!$B$5</f>
        <v>8403</v>
      </c>
      <c r="G151" s="766">
        <f>'obsah 1'!G159*'obsah 1'!$B$5</f>
        <v>9772</v>
      </c>
    </row>
    <row r="152" spans="1:7" ht="17" hidden="1" thickTop="1" thickBot="1">
      <c r="A152" s="760" t="str">
        <f>'obsah 1'!A160</f>
        <v>str16</v>
      </c>
      <c r="B152" s="787">
        <f>'obsah 1'!B160</f>
        <v>0</v>
      </c>
      <c r="C152" s="761"/>
      <c r="D152" s="761"/>
      <c r="E152" s="761"/>
      <c r="F152" s="761"/>
      <c r="G152" s="762"/>
    </row>
    <row r="153" spans="1:7" ht="16" hidden="1" thickBot="1">
      <c r="A153" s="760" t="str">
        <f>'obsah 1'!A161</f>
        <v>2160 pc Aoki Alu</v>
      </c>
      <c r="B153" s="787">
        <f>'obsah 1'!B161</f>
        <v>0</v>
      </c>
      <c r="C153" s="761" t="s">
        <v>1248</v>
      </c>
      <c r="D153" s="761">
        <f>'obsah 1'!D161*'obsah 1'!$B$5</f>
        <v>2934</v>
      </c>
      <c r="E153" s="761">
        <f>'obsah 1'!E161*'obsah 1'!$B$5</f>
        <v>0</v>
      </c>
      <c r="F153" s="761">
        <f>'obsah 1'!F161*'obsah 1'!$B$5</f>
        <v>0</v>
      </c>
      <c r="G153" s="762">
        <f>'obsah 1'!G161*'obsah 1'!$B$5</f>
        <v>0</v>
      </c>
    </row>
    <row r="154" spans="1:7" ht="16" hidden="1" thickBot="1">
      <c r="A154" s="760" t="str">
        <f>'obsah 1'!A162</f>
        <v>2160 tc Aoki Alu</v>
      </c>
      <c r="B154" s="787" t="str">
        <f>'obsah 1'!B162</f>
        <v>seat uph</v>
      </c>
      <c r="C154" s="761" t="s">
        <v>1248</v>
      </c>
      <c r="D154" s="761">
        <f>'obsah 1'!D162*'obsah 1'!$B$5</f>
        <v>3336</v>
      </c>
      <c r="E154" s="761">
        <f>'obsah 1'!E162*'obsah 1'!$B$5</f>
        <v>3405</v>
      </c>
      <c r="F154" s="761">
        <f>'obsah 1'!F162*'obsah 1'!$B$5</f>
        <v>3453</v>
      </c>
      <c r="G154" s="762">
        <f>'obsah 1'!G162*'obsah 1'!$B$5</f>
        <v>3659</v>
      </c>
    </row>
    <row r="155" spans="1:7" ht="16" hidden="1" thickBot="1">
      <c r="A155" s="760">
        <f>'obsah 1'!A163</f>
        <v>0</v>
      </c>
      <c r="B155" s="787" t="str">
        <f>'obsah 1'!B163</f>
        <v>front uph</v>
      </c>
      <c r="C155" s="761" t="s">
        <v>1248</v>
      </c>
      <c r="D155" s="761">
        <f>'obsah 1'!D163*'obsah 1'!$B$5</f>
        <v>4701</v>
      </c>
      <c r="E155" s="761">
        <f>'obsah 1'!E163*'obsah 1'!$B$5</f>
        <v>4907</v>
      </c>
      <c r="F155" s="761">
        <f>'obsah 1'!F163*'obsah 1'!$B$5</f>
        <v>5053</v>
      </c>
      <c r="G155" s="762">
        <f>'obsah 1'!G163*'obsah 1'!$B$5</f>
        <v>5669</v>
      </c>
    </row>
    <row r="156" spans="1:7" ht="16" hidden="1" thickBot="1">
      <c r="A156" s="760">
        <f>'obsah 1'!A164</f>
        <v>0</v>
      </c>
      <c r="B156" s="787" t="str">
        <f>'obsah 1'!B164</f>
        <v>all uph</v>
      </c>
      <c r="C156" s="761" t="s">
        <v>1248</v>
      </c>
      <c r="D156" s="761">
        <f>'obsah 1'!D164*'obsah 1'!$B$5</f>
        <v>5386</v>
      </c>
      <c r="E156" s="761">
        <f>'obsah 1'!E164*'obsah 1'!$B$5</f>
        <v>5843</v>
      </c>
      <c r="F156" s="761">
        <f>'obsah 1'!F164*'obsah 1'!$B$5</f>
        <v>6168</v>
      </c>
      <c r="G156" s="762">
        <f>'obsah 1'!G164*'obsah 1'!$B$5</f>
        <v>7537</v>
      </c>
    </row>
    <row r="157" spans="1:7" ht="16" hidden="1" thickBot="1">
      <c r="A157" s="760" t="str">
        <f>'obsah 1'!A165</f>
        <v>2160/sb pc Aoki</v>
      </c>
      <c r="B157" s="787">
        <f>'obsah 1'!B165</f>
        <v>0</v>
      </c>
      <c r="C157" s="761" t="s">
        <v>1248</v>
      </c>
      <c r="D157" s="761">
        <f>'obsah 1'!D165*'obsah 1'!$B$5</f>
        <v>5079</v>
      </c>
      <c r="E157" s="761">
        <f>'obsah 1'!E165*'obsah 1'!$B$5</f>
        <v>0</v>
      </c>
      <c r="F157" s="761">
        <f>'obsah 1'!F165*'obsah 1'!$B$5</f>
        <v>0</v>
      </c>
      <c r="G157" s="762">
        <f>'obsah 1'!G165*'obsah 1'!$B$5</f>
        <v>0</v>
      </c>
    </row>
    <row r="158" spans="1:7" ht="16" hidden="1" thickBot="1">
      <c r="A158" s="760" t="str">
        <f>'obsah 1'!A166</f>
        <v>2160/sb tc aoki</v>
      </c>
      <c r="B158" s="787" t="str">
        <f>'obsah 1'!B166</f>
        <v>seat uph</v>
      </c>
      <c r="C158" s="761" t="s">
        <v>1248</v>
      </c>
      <c r="D158" s="761">
        <f>'obsah 1'!D166*'obsah 1'!$B$5</f>
        <v>5481</v>
      </c>
      <c r="E158" s="761">
        <f>'obsah 1'!E166*'obsah 1'!$B$5</f>
        <v>5550</v>
      </c>
      <c r="F158" s="761">
        <f>'obsah 1'!F166*'obsah 1'!$B$5</f>
        <v>5598</v>
      </c>
      <c r="G158" s="762">
        <f>'obsah 1'!G166*'obsah 1'!$B$5</f>
        <v>5804</v>
      </c>
    </row>
    <row r="159" spans="1:7" ht="16" hidden="1" thickBot="1">
      <c r="A159" s="760">
        <f>'obsah 1'!A167</f>
        <v>0</v>
      </c>
      <c r="B159" s="787" t="str">
        <f>'obsah 1'!B167</f>
        <v>front uph</v>
      </c>
      <c r="C159" s="761" t="s">
        <v>1248</v>
      </c>
      <c r="D159" s="761">
        <f>'obsah 1'!D167*'obsah 1'!$B$5</f>
        <v>6928</v>
      </c>
      <c r="E159" s="761">
        <f>'obsah 1'!E167*'obsah 1'!$B$5</f>
        <v>7134</v>
      </c>
      <c r="F159" s="761">
        <f>'obsah 1'!F167*'obsah 1'!$B$5</f>
        <v>7280</v>
      </c>
      <c r="G159" s="762">
        <f>'obsah 1'!G167*'obsah 1'!$B$5</f>
        <v>7896</v>
      </c>
    </row>
    <row r="160" spans="1:7" ht="16" hidden="1" thickBot="1">
      <c r="A160" s="764">
        <f>'obsah 1'!A168</f>
        <v>0</v>
      </c>
      <c r="B160" s="788" t="str">
        <f>'obsah 1'!B168</f>
        <v>all uph</v>
      </c>
      <c r="C160" s="758" t="s">
        <v>1248</v>
      </c>
      <c r="D160" s="758">
        <f>'obsah 1'!D168*'obsah 1'!$B$5</f>
        <v>7613</v>
      </c>
      <c r="E160" s="758">
        <f>'obsah 1'!E168*'obsah 1'!$B$5</f>
        <v>8070</v>
      </c>
      <c r="F160" s="758">
        <f>'obsah 1'!F168*'obsah 1'!$B$5</f>
        <v>8395</v>
      </c>
      <c r="G160" s="766">
        <f>'obsah 1'!G168*'obsah 1'!$B$5</f>
        <v>9764</v>
      </c>
    </row>
    <row r="161" spans="1:7" ht="17" hidden="1" thickTop="1" thickBot="1">
      <c r="A161" s="760" t="str">
        <f>'obsah 1'!A169</f>
        <v>str17</v>
      </c>
      <c r="B161" s="784">
        <f>'obsah 1'!B169</f>
        <v>0</v>
      </c>
      <c r="C161" s="761"/>
      <c r="D161" s="761"/>
      <c r="E161" s="761"/>
      <c r="F161" s="761"/>
      <c r="G161" s="762"/>
    </row>
    <row r="162" spans="1:7" ht="16" hidden="1" thickBot="1">
      <c r="A162" s="760" t="str">
        <f>'obsah 1'!A170</f>
        <v>Ergosit</v>
      </c>
      <c r="B162" s="784">
        <f>'obsah 1'!B170</f>
        <v>0</v>
      </c>
      <c r="C162" s="761">
        <f>'obsah 1'!C170*'obsah 1'!$B$5</f>
        <v>0</v>
      </c>
      <c r="D162" s="761">
        <f>'obsah 1'!D170*'obsah 1'!$B$5</f>
        <v>6713</v>
      </c>
      <c r="E162" s="761">
        <f>'obsah 1'!E170*'obsah 1'!$B$5</f>
        <v>0</v>
      </c>
      <c r="F162" s="761">
        <f>'obsah 1'!F170*'obsah 1'!$B$5</f>
        <v>0</v>
      </c>
      <c r="G162" s="762">
        <f>'obsah 1'!G170*'obsah 1'!$B$5</f>
        <v>0</v>
      </c>
    </row>
    <row r="163" spans="1:7" ht="16" hidden="1" thickBot="1">
      <c r="A163" s="760" t="str">
        <f>'obsah 1'!A171</f>
        <v>2170 rocky Kol</v>
      </c>
      <c r="B163" s="784" t="str">
        <f>'obsah 1'!B171</f>
        <v>N/G</v>
      </c>
      <c r="C163" s="761">
        <f>'obsah 1'!C171*'obsah 1'!$B$5</f>
        <v>2718</v>
      </c>
      <c r="D163" s="761">
        <f>'obsah 1'!D171*'obsah 1'!$B$5</f>
        <v>2816</v>
      </c>
      <c r="E163" s="761">
        <f>'obsah 1'!E171*'obsah 1'!$B$5</f>
        <v>2953</v>
      </c>
      <c r="F163" s="761">
        <f>'obsah 1'!F171*'obsah 1'!$B$5</f>
        <v>3050</v>
      </c>
      <c r="G163" s="762" t="s">
        <v>1248</v>
      </c>
    </row>
    <row r="164" spans="1:7" ht="16" hidden="1" thickBot="1">
      <c r="A164" s="760" t="str">
        <f>'obsah 1'!A172</f>
        <v>c=100</v>
      </c>
      <c r="B164" s="784" t="str">
        <f>'obsah 1'!B172</f>
        <v>C</v>
      </c>
      <c r="C164" s="761">
        <f>'obsah 1'!C172*'obsah 1'!$B$5</f>
        <v>2988</v>
      </c>
      <c r="D164" s="761">
        <f>'obsah 1'!D172*'obsah 1'!$B$5</f>
        <v>3086</v>
      </c>
      <c r="E164" s="761">
        <f>'obsah 1'!E172*'obsah 1'!$B$5</f>
        <v>3223</v>
      </c>
      <c r="F164" s="761">
        <f>'obsah 1'!F172*'obsah 1'!$B$5</f>
        <v>3320</v>
      </c>
      <c r="G164" s="762" t="s">
        <v>1248</v>
      </c>
    </row>
    <row r="165" spans="1:7" ht="16" hidden="1" thickBot="1">
      <c r="A165" s="760" t="str">
        <f>'obsah 1'!A173</f>
        <v>2171 roky kol</v>
      </c>
      <c r="B165" s="784" t="str">
        <f>'obsah 1'!B173</f>
        <v>N/G</v>
      </c>
      <c r="C165" s="761">
        <f>'obsah 1'!C173*'obsah 1'!$B$5</f>
        <v>2292</v>
      </c>
      <c r="D165" s="761">
        <f>'obsah 1'!D173*'obsah 1'!$B$5</f>
        <v>2390</v>
      </c>
      <c r="E165" s="761">
        <f>'obsah 1'!E173*'obsah 1'!$B$5</f>
        <v>2527</v>
      </c>
      <c r="F165" s="761">
        <f>'obsah 1'!F173*'obsah 1'!$B$5</f>
        <v>2624</v>
      </c>
      <c r="G165" s="762" t="s">
        <v>1248</v>
      </c>
    </row>
    <row r="166" spans="1:7" ht="16" hidden="1" thickBot="1">
      <c r="A166" s="760" t="str">
        <f>'obsah 1'!A174</f>
        <v>C = +100kc</v>
      </c>
      <c r="B166" s="784" t="str">
        <f>'obsah 1'!B174</f>
        <v>C</v>
      </c>
      <c r="C166" s="761">
        <f>'obsah 1'!C174*'obsah 1'!$B$5</f>
        <v>2562</v>
      </c>
      <c r="D166" s="761">
        <f>'obsah 1'!D174*'obsah 1'!$B$5</f>
        <v>2660</v>
      </c>
      <c r="E166" s="761">
        <f>'obsah 1'!E174*'obsah 1'!$B$5</f>
        <v>2797</v>
      </c>
      <c r="F166" s="761">
        <f>'obsah 1'!F174*'obsah 1'!$B$5</f>
        <v>2894</v>
      </c>
      <c r="G166" s="762" t="s">
        <v>1248</v>
      </c>
    </row>
    <row r="167" spans="1:7" ht="16" hidden="1" thickBot="1">
      <c r="A167" s="760" t="str">
        <f>'obsah 1'!A175</f>
        <v>2170 roky net kol</v>
      </c>
      <c r="B167" s="784" t="str">
        <f>'obsah 1'!B175</f>
        <v>N/G</v>
      </c>
      <c r="C167" s="761">
        <f>'obsah 1'!C175*'obsah 1'!$B$5</f>
        <v>2703</v>
      </c>
      <c r="D167" s="761">
        <f>'obsah 1'!D175*'obsah 1'!$B$5</f>
        <v>2801</v>
      </c>
      <c r="E167" s="761">
        <f>'obsah 1'!E175*'obsah 1'!$B$5</f>
        <v>2938</v>
      </c>
      <c r="F167" s="761">
        <f>'obsah 1'!F175*'obsah 1'!$B$5</f>
        <v>3035</v>
      </c>
      <c r="G167" s="762" t="s">
        <v>1248</v>
      </c>
    </row>
    <row r="168" spans="1:7" ht="16" hidden="1" thickBot="1">
      <c r="A168" s="764" t="str">
        <f>'obsah 1'!A176</f>
        <v>C = +100kc</v>
      </c>
      <c r="B168" s="785" t="str">
        <f>'obsah 1'!B176</f>
        <v>C</v>
      </c>
      <c r="C168" s="758">
        <f>'obsah 1'!C176*'obsah 1'!$B$5</f>
        <v>2973</v>
      </c>
      <c r="D168" s="758">
        <f>'obsah 1'!D176*'obsah 1'!$B$5</f>
        <v>3071</v>
      </c>
      <c r="E168" s="758">
        <f>'obsah 1'!E176*'obsah 1'!$B$5</f>
        <v>3208</v>
      </c>
      <c r="F168" s="758">
        <f>'obsah 1'!F176*'obsah 1'!$B$5</f>
        <v>3305</v>
      </c>
      <c r="G168" s="766" t="s">
        <v>1248</v>
      </c>
    </row>
    <row r="169" spans="1:7" ht="17" hidden="1" thickTop="1" thickBot="1">
      <c r="A169" s="760" t="str">
        <f>'obsah 1'!A177</f>
        <v>str18</v>
      </c>
      <c r="B169" s="784">
        <f>'obsah 1'!B177</f>
        <v>0</v>
      </c>
      <c r="C169" s="761"/>
      <c r="D169" s="761"/>
      <c r="E169" s="761"/>
      <c r="F169" s="761"/>
      <c r="G169" s="762"/>
    </row>
    <row r="170" spans="1:7" ht="16" hidden="1" thickBot="1">
      <c r="A170" s="760" t="str">
        <f>'obsah 1'!A178</f>
        <v>2171 rocky net kol</v>
      </c>
      <c r="B170" s="784" t="str">
        <f>'obsah 1'!B178</f>
        <v>N/G</v>
      </c>
      <c r="C170" s="761">
        <f>'obsah 1'!C178*'obsah 1'!$B$5</f>
        <v>2277</v>
      </c>
      <c r="D170" s="761">
        <f>'obsah 1'!D178*'obsah 1'!$B$5</f>
        <v>2375</v>
      </c>
      <c r="E170" s="761">
        <f>'obsah 1'!E178*'obsah 1'!$B$5</f>
        <v>2512</v>
      </c>
      <c r="F170" s="761">
        <f>'obsah 1'!F178*'obsah 1'!$B$5</f>
        <v>2609</v>
      </c>
      <c r="G170" s="762" t="s">
        <v>1248</v>
      </c>
    </row>
    <row r="171" spans="1:7" ht="16" hidden="1" thickBot="1">
      <c r="A171" s="760" t="str">
        <f>'obsah 1'!A179</f>
        <v>C = +100kc</v>
      </c>
      <c r="B171" s="784" t="str">
        <f>'obsah 1'!B179</f>
        <v>C</v>
      </c>
      <c r="C171" s="761">
        <f>'obsah 1'!C179*'obsah 1'!$B$5</f>
        <v>2547</v>
      </c>
      <c r="D171" s="761">
        <f>'obsah 1'!D179*'obsah 1'!$B$5</f>
        <v>2645</v>
      </c>
      <c r="E171" s="761">
        <f>'obsah 1'!E179*'obsah 1'!$B$5</f>
        <v>2782</v>
      </c>
      <c r="F171" s="761">
        <f>'obsah 1'!F179*'obsah 1'!$B$5</f>
        <v>2879</v>
      </c>
      <c r="G171" s="762" t="s">
        <v>1248</v>
      </c>
    </row>
    <row r="172" spans="1:7" ht="16" hidden="1" thickBot="1">
      <c r="A172" s="760" t="str">
        <f>'obsah 1'!A180</f>
        <v>2171 rocky net</v>
      </c>
      <c r="B172" s="784" t="str">
        <f>'obsah 1'!B180</f>
        <v>N/G</v>
      </c>
      <c r="C172" s="761">
        <f>'obsah 1'!C180*'obsah 1'!$B$5</f>
        <v>2043</v>
      </c>
      <c r="D172" s="761">
        <f>'obsah 1'!D180*'obsah 1'!$B$5</f>
        <v>2141</v>
      </c>
      <c r="E172" s="761">
        <f>'obsah 1'!E180*'obsah 1'!$B$5</f>
        <v>2278</v>
      </c>
      <c r="F172" s="761">
        <f>'obsah 1'!F180*'obsah 1'!$B$5</f>
        <v>2376</v>
      </c>
      <c r="G172" s="762" t="s">
        <v>1248</v>
      </c>
    </row>
    <row r="173" spans="1:7" ht="16" hidden="1" thickBot="1">
      <c r="A173" s="760" t="str">
        <f>'obsah 1'!A181</f>
        <v>C = +100kc</v>
      </c>
      <c r="B173" s="784" t="str">
        <f>'obsah 1'!B181</f>
        <v>C</v>
      </c>
      <c r="C173" s="761">
        <f>'obsah 1'!C181*'obsah 1'!$B$5</f>
        <v>2313</v>
      </c>
      <c r="D173" s="761">
        <f>'obsah 1'!D181*'obsah 1'!$B$5</f>
        <v>2411</v>
      </c>
      <c r="E173" s="761">
        <f>'obsah 1'!E181*'obsah 1'!$B$5</f>
        <v>2548</v>
      </c>
      <c r="F173" s="761">
        <f>'obsah 1'!F181*'obsah 1'!$B$5</f>
        <v>2646</v>
      </c>
      <c r="G173" s="762" t="s">
        <v>1248</v>
      </c>
    </row>
    <row r="174" spans="1:7" ht="16" hidden="1" thickBot="1">
      <c r="A174" s="760" t="str">
        <f>'obsah 1'!A182</f>
        <v>2170 rocky net</v>
      </c>
      <c r="B174" s="784" t="str">
        <f>'obsah 1'!B182</f>
        <v>N/G</v>
      </c>
      <c r="C174" s="761">
        <f>'obsah 1'!C182*'obsah 1'!$B$5</f>
        <v>2469</v>
      </c>
      <c r="D174" s="761">
        <f>'obsah 1'!D182*'obsah 1'!$B$5</f>
        <v>2567</v>
      </c>
      <c r="E174" s="761">
        <f>'obsah 1'!E182*'obsah 1'!$B$5</f>
        <v>2704</v>
      </c>
      <c r="F174" s="761">
        <f>'obsah 1'!F182*'obsah 1'!$B$5</f>
        <v>2801</v>
      </c>
      <c r="G174" s="762" t="s">
        <v>1248</v>
      </c>
    </row>
    <row r="175" spans="1:7" ht="16" hidden="1" thickBot="1">
      <c r="A175" s="760" t="str">
        <f>'obsah 1'!A183</f>
        <v>C = +100kc</v>
      </c>
      <c r="B175" s="784" t="str">
        <f>'obsah 1'!B183</f>
        <v>C</v>
      </c>
      <c r="C175" s="761">
        <f>'obsah 1'!C183*'obsah 1'!$B$5</f>
        <v>2739</v>
      </c>
      <c r="D175" s="761">
        <f>'obsah 1'!D183*'obsah 1'!$B$5</f>
        <v>2837</v>
      </c>
      <c r="E175" s="761">
        <f>'obsah 1'!E183*'obsah 1'!$B$5</f>
        <v>2974</v>
      </c>
      <c r="F175" s="761">
        <f>'obsah 1'!F183*'obsah 1'!$B$5</f>
        <v>3071</v>
      </c>
      <c r="G175" s="762" t="s">
        <v>1248</v>
      </c>
    </row>
    <row r="176" spans="1:7" ht="16" hidden="1" thickBot="1">
      <c r="A176" s="760" t="str">
        <f>'obsah 1'!A184</f>
        <v>2170 rocky</v>
      </c>
      <c r="B176" s="784" t="str">
        <f>'obsah 1'!B184</f>
        <v>N/G</v>
      </c>
      <c r="C176" s="761">
        <f>'obsah 1'!C184*'obsah 1'!$B$5</f>
        <v>2484</v>
      </c>
      <c r="D176" s="761">
        <f>'obsah 1'!D184*'obsah 1'!$B$5</f>
        <v>2581</v>
      </c>
      <c r="E176" s="761">
        <f>'obsah 1'!E184*'obsah 1'!$B$5</f>
        <v>2718</v>
      </c>
      <c r="F176" s="761">
        <f>'obsah 1'!F184*'obsah 1'!$B$5</f>
        <v>2816</v>
      </c>
      <c r="G176" s="762" t="s">
        <v>1248</v>
      </c>
    </row>
    <row r="177" spans="1:7" ht="16" hidden="1" thickBot="1">
      <c r="A177" s="764" t="str">
        <f>'obsah 1'!A185</f>
        <v>C = +100kc</v>
      </c>
      <c r="B177" s="785" t="str">
        <f>'obsah 1'!B185</f>
        <v>C</v>
      </c>
      <c r="C177" s="758">
        <f>'obsah 1'!C185*'obsah 1'!$B$5</f>
        <v>2754</v>
      </c>
      <c r="D177" s="758">
        <f>'obsah 1'!D185*'obsah 1'!$B$5</f>
        <v>2851</v>
      </c>
      <c r="E177" s="758">
        <f>'obsah 1'!E185*'obsah 1'!$B$5</f>
        <v>2988</v>
      </c>
      <c r="F177" s="758">
        <f>'obsah 1'!F185*'obsah 1'!$B$5</f>
        <v>3086</v>
      </c>
      <c r="G177" s="766" t="s">
        <v>1248</v>
      </c>
    </row>
    <row r="178" spans="1:7" ht="17" hidden="1" thickTop="1" thickBot="1">
      <c r="A178" s="760" t="str">
        <f>'obsah 1'!A186</f>
        <v>str19</v>
      </c>
      <c r="B178" s="784">
        <f>'obsah 1'!B186</f>
        <v>0</v>
      </c>
      <c r="C178" s="761"/>
      <c r="D178" s="761"/>
      <c r="E178" s="761"/>
      <c r="F178" s="761"/>
      <c r="G178" s="762"/>
    </row>
    <row r="179" spans="1:7" ht="16" hidden="1" thickBot="1">
      <c r="A179" s="760" t="str">
        <f>'obsah 1'!A187</f>
        <v>2171 rocky</v>
      </c>
      <c r="B179" s="784">
        <f>'obsah 1'!B187</f>
        <v>0</v>
      </c>
      <c r="C179" s="761">
        <f>'obsah 1'!C187*'obsah 1'!$B$5</f>
        <v>2058</v>
      </c>
      <c r="D179" s="761">
        <f>'obsah 1'!D187*'obsah 1'!$B$5</f>
        <v>2156</v>
      </c>
      <c r="E179" s="761">
        <f>'obsah 1'!E187*'obsah 1'!$B$5</f>
        <v>2292</v>
      </c>
      <c r="F179" s="761">
        <f>'obsah 1'!F187*'obsah 1'!$B$5</f>
        <v>2390</v>
      </c>
      <c r="G179" s="762" t="s">
        <v>1248</v>
      </c>
    </row>
    <row r="180" spans="1:7" ht="16" hidden="1" thickBot="1">
      <c r="A180" s="760" t="str">
        <f>'obsah 1'!A188</f>
        <v>C = +100kc</v>
      </c>
      <c r="B180" s="784">
        <f>'obsah 1'!B188</f>
        <v>0</v>
      </c>
      <c r="C180" s="761">
        <f>'obsah 1'!C188*'obsah 1'!$B$5</f>
        <v>2328</v>
      </c>
      <c r="D180" s="761">
        <f>'obsah 1'!D188*'obsah 1'!$B$5</f>
        <v>2426</v>
      </c>
      <c r="E180" s="761">
        <f>'obsah 1'!E188*'obsah 1'!$B$5</f>
        <v>2562</v>
      </c>
      <c r="F180" s="761">
        <f>'obsah 1'!F188*'obsah 1'!$B$5</f>
        <v>2660</v>
      </c>
      <c r="G180" s="762" t="s">
        <v>1248</v>
      </c>
    </row>
    <row r="181" spans="1:7" ht="16" hidden="1" thickBot="1">
      <c r="A181" s="760" t="str">
        <f>'obsah 1'!A189</f>
        <v>2170/s c rocky/s</v>
      </c>
      <c r="B181" s="784">
        <f>'obsah 1'!B189</f>
        <v>0</v>
      </c>
      <c r="C181" s="761">
        <f>'obsah 1'!C189*'obsah 1'!$B$5</f>
        <v>3490</v>
      </c>
      <c r="D181" s="761">
        <f>'obsah 1'!D189*'obsah 1'!$B$5</f>
        <v>3587</v>
      </c>
      <c r="E181" s="761">
        <f>'obsah 1'!E189*'obsah 1'!$B$5</f>
        <v>3724</v>
      </c>
      <c r="F181" s="761">
        <f>'obsah 1'!F189*'obsah 1'!$B$5</f>
        <v>3822</v>
      </c>
      <c r="G181" s="762" t="s">
        <v>1248</v>
      </c>
    </row>
    <row r="182" spans="1:7" ht="16" hidden="1" thickBot="1">
      <c r="A182" s="760" t="str">
        <f>'obsah 1'!A190</f>
        <v>2170/s c net rocky/s net</v>
      </c>
      <c r="B182" s="784">
        <f>'obsah 1'!B190</f>
        <v>0</v>
      </c>
      <c r="C182" s="761">
        <f>'obsah 1'!C190*'obsah 1'!$B$5</f>
        <v>3475</v>
      </c>
      <c r="D182" s="761">
        <f>'obsah 1'!D190*'obsah 1'!$B$5</f>
        <v>3572</v>
      </c>
      <c r="E182" s="761">
        <f>'obsah 1'!E190*'obsah 1'!$B$5</f>
        <v>3709</v>
      </c>
      <c r="F182" s="761">
        <f>'obsah 1'!F190*'obsah 1'!$B$5</f>
        <v>3807</v>
      </c>
      <c r="G182" s="762" t="s">
        <v>1248</v>
      </c>
    </row>
    <row r="183" spans="1:7" ht="16" hidden="1" thickBot="1">
      <c r="A183" s="760" t="str">
        <f>'obsah 1'!A191</f>
        <v>2172 rocky</v>
      </c>
      <c r="B183" s="784">
        <f>'obsah 1'!B191</f>
        <v>0</v>
      </c>
      <c r="C183" s="761">
        <f>'obsah 1'!C191*'obsah 1'!$B$5</f>
        <v>6675</v>
      </c>
      <c r="D183" s="761">
        <f>'obsah 1'!D191*'obsah 1'!$B$5</f>
        <v>6871</v>
      </c>
      <c r="E183" s="761">
        <f>'obsah 1'!E191*'obsah 1'!$B$5</f>
        <v>7145</v>
      </c>
      <c r="F183" s="761">
        <f>'obsah 1'!F191*'obsah 1'!$B$5</f>
        <v>7340</v>
      </c>
      <c r="G183" s="762" t="s">
        <v>1248</v>
      </c>
    </row>
    <row r="184" spans="1:7" ht="16" hidden="1" thickBot="1">
      <c r="A184" s="764" t="str">
        <f>'obsah 1'!A192</f>
        <v>2173 rocky</v>
      </c>
      <c r="B184" s="785">
        <f>'obsah 1'!B192</f>
        <v>0</v>
      </c>
      <c r="C184" s="758">
        <f>'obsah 1'!C192*'obsah 1'!$B$5</f>
        <v>9182</v>
      </c>
      <c r="D184" s="758">
        <f>'obsah 1'!D192*'obsah 1'!$B$5</f>
        <v>9474</v>
      </c>
      <c r="E184" s="758">
        <f>'obsah 1'!E192*'obsah 1'!$B$5</f>
        <v>9885</v>
      </c>
      <c r="F184" s="758">
        <f>'obsah 1'!F192*'obsah 1'!$B$5</f>
        <v>10178</v>
      </c>
      <c r="G184" s="766" t="s">
        <v>1248</v>
      </c>
    </row>
    <row r="185" spans="1:7" ht="17" hidden="1" thickTop="1" thickBot="1">
      <c r="A185" s="760" t="str">
        <f>'obsah 1'!A193</f>
        <v>str 20</v>
      </c>
      <c r="B185" s="784">
        <f>'obsah 1'!B193</f>
        <v>0</v>
      </c>
      <c r="C185" s="761"/>
      <c r="D185" s="761"/>
      <c r="E185" s="761"/>
      <c r="F185" s="761"/>
      <c r="G185" s="762"/>
    </row>
    <row r="186" spans="1:7" ht="16" hidden="1" thickBot="1">
      <c r="A186" s="760" t="str">
        <f>'obsah 1'!A194</f>
        <v>2174 rocky</v>
      </c>
      <c r="B186" s="784">
        <f>'obsah 1'!B194</f>
        <v>0</v>
      </c>
      <c r="C186" s="761">
        <f>'obsah 1'!C194*'obsah 1'!$B$5</f>
        <v>11769</v>
      </c>
      <c r="D186" s="761">
        <f>'obsah 1'!D194*'obsah 1'!$B$5</f>
        <v>12159</v>
      </c>
      <c r="E186" s="761">
        <f>'obsah 1'!E194*'obsah 1'!$B$5</f>
        <v>12707</v>
      </c>
      <c r="F186" s="761">
        <f>'obsah 1'!F194*'obsah 1'!$B$5</f>
        <v>13097</v>
      </c>
      <c r="G186" s="762" t="s">
        <v>1248</v>
      </c>
    </row>
    <row r="187" spans="1:7" ht="16" hidden="1" thickBot="1">
      <c r="A187" s="760" t="str">
        <f>'obsah 1'!A195</f>
        <v>2175 rocky</v>
      </c>
      <c r="B187" s="784">
        <f>'obsah 1'!B195</f>
        <v>0</v>
      </c>
      <c r="C187" s="761">
        <f>'obsah 1'!C195*'obsah 1'!$B$5</f>
        <v>15207</v>
      </c>
      <c r="D187" s="761">
        <f>'obsah 1'!D195*'obsah 1'!$B$5</f>
        <v>15695</v>
      </c>
      <c r="E187" s="761">
        <f>'obsah 1'!E195*'obsah 1'!$B$5</f>
        <v>16380</v>
      </c>
      <c r="F187" s="761">
        <f>'obsah 1'!F195*'obsah 1'!$B$5</f>
        <v>16867</v>
      </c>
      <c r="G187" s="762" t="s">
        <v>1248</v>
      </c>
    </row>
    <row r="188" spans="1:7" ht="16" hidden="1" thickBot="1">
      <c r="A188" s="760" t="str">
        <f>'obsah 1'!A196</f>
        <v>2172+br rocky</v>
      </c>
      <c r="B188" s="784">
        <f>'obsah 1'!B196</f>
        <v>0</v>
      </c>
      <c r="C188" s="761">
        <f>'obsah 1'!C196*'obsah 1'!$B$5</f>
        <v>7536</v>
      </c>
      <c r="D188" s="761">
        <f>'obsah 1'!D196*'obsah 1'!$B$5</f>
        <v>7731</v>
      </c>
      <c r="E188" s="761">
        <f>'obsah 1'!E196*'obsah 1'!$B$5</f>
        <v>8005</v>
      </c>
      <c r="F188" s="761">
        <f>'obsah 1'!F196*'obsah 1'!$B$5</f>
        <v>8200</v>
      </c>
      <c r="G188" s="762" t="s">
        <v>1248</v>
      </c>
    </row>
    <row r="189" spans="1:7" ht="16" hidden="1" thickBot="1">
      <c r="A189" s="760" t="str">
        <f>'obsah 1'!A197</f>
        <v>2173 + br rocky</v>
      </c>
      <c r="B189" s="784">
        <f>'obsah 1'!B197</f>
        <v>0</v>
      </c>
      <c r="C189" s="761">
        <f>'obsah 1'!C197*'obsah 1'!$B$5</f>
        <v>10472</v>
      </c>
      <c r="D189" s="761">
        <f>'obsah 1'!D197*'obsah 1'!$B$5</f>
        <v>10765</v>
      </c>
      <c r="E189" s="761">
        <f>'obsah 1'!E197*'obsah 1'!$B$5</f>
        <v>11176</v>
      </c>
      <c r="F189" s="761">
        <f>'obsah 1'!F197*'obsah 1'!$B$5</f>
        <v>11469</v>
      </c>
      <c r="G189" s="762" t="s">
        <v>1248</v>
      </c>
    </row>
    <row r="190" spans="1:7" ht="16" hidden="1" thickBot="1">
      <c r="A190" s="760" t="str">
        <f>'obsah 1'!A198</f>
        <v>2174 + br rocky</v>
      </c>
      <c r="B190" s="784">
        <f>'obsah 1'!B198</f>
        <v>0</v>
      </c>
      <c r="C190" s="761">
        <f>'obsah 1'!C198*'obsah 1'!$B$5</f>
        <v>13490</v>
      </c>
      <c r="D190" s="761">
        <f>'obsah 1'!D198*'obsah 1'!$B$5</f>
        <v>13880</v>
      </c>
      <c r="E190" s="761">
        <f>'obsah 1'!E198*'obsah 1'!$B$5</f>
        <v>14428</v>
      </c>
      <c r="F190" s="761">
        <f>'obsah 1'!F198*'obsah 1'!$B$5</f>
        <v>14818</v>
      </c>
      <c r="G190" s="762" t="s">
        <v>1248</v>
      </c>
    </row>
    <row r="191" spans="1:7" ht="16" hidden="1" thickBot="1">
      <c r="A191" s="764" t="str">
        <f>'obsah 1'!A199</f>
        <v>2175 + br rocky</v>
      </c>
      <c r="B191" s="785">
        <f>'obsah 1'!B199</f>
        <v>0</v>
      </c>
      <c r="C191" s="758">
        <f>'obsah 1'!C199*'obsah 1'!$B$5</f>
        <v>17329</v>
      </c>
      <c r="D191" s="758">
        <f>'obsah 1'!D199*'obsah 1'!$B$5</f>
        <v>17817</v>
      </c>
      <c r="E191" s="758">
        <f>'obsah 1'!E199*'obsah 1'!$B$5</f>
        <v>18502</v>
      </c>
      <c r="F191" s="758">
        <f>'obsah 1'!F199*'obsah 1'!$B$5</f>
        <v>18990</v>
      </c>
      <c r="G191" s="766" t="s">
        <v>1248</v>
      </c>
    </row>
    <row r="192" spans="1:7" ht="17" hidden="1" thickTop="1" thickBot="1">
      <c r="A192" s="760" t="str">
        <f>'obsah 1'!A200</f>
        <v>str 21</v>
      </c>
      <c r="B192" s="784">
        <f>'obsah 1'!B200</f>
        <v>0</v>
      </c>
      <c r="C192" s="761"/>
      <c r="D192" s="761"/>
      <c r="E192" s="761"/>
      <c r="F192" s="761"/>
      <c r="G192" s="762"/>
    </row>
    <row r="193" spans="1:7" ht="16" hidden="1" thickBot="1">
      <c r="A193" s="760" t="str">
        <f>'obsah 1'!A201</f>
        <v>2200 rave p</v>
      </c>
      <c r="B193" s="784" t="str">
        <f>'obsah 1'!B201</f>
        <v>N/G</v>
      </c>
      <c r="C193" s="761" t="s">
        <v>1248</v>
      </c>
      <c r="D193" s="761">
        <f>'obsah 1'!D201*'obsah 1'!$B$5</f>
        <v>1559</v>
      </c>
      <c r="E193" s="761">
        <f>'obsah 1'!E201*'obsah 1'!$B$5</f>
        <v>0</v>
      </c>
      <c r="F193" s="761">
        <f>'obsah 1'!F201*'obsah 1'!$B$5</f>
        <v>0</v>
      </c>
      <c r="G193" s="762" t="s">
        <v>1248</v>
      </c>
    </row>
    <row r="194" spans="1:7" ht="30" hidden="1" thickBot="1">
      <c r="A194" s="760">
        <f>'obsah 1'!A202</f>
        <v>0</v>
      </c>
      <c r="B194" s="784" t="str">
        <f>'obsah 1'!B202</f>
        <v>C = +150 kc</v>
      </c>
      <c r="C194" s="761" t="s">
        <v>1248</v>
      </c>
      <c r="D194" s="761">
        <f>'obsah 1'!D202*'obsah 1'!$B$5</f>
        <v>1964</v>
      </c>
      <c r="E194" s="761">
        <f>'obsah 1'!E202*'obsah 1'!$B$5</f>
        <v>0</v>
      </c>
      <c r="F194" s="761">
        <f>'obsah 1'!F202*'obsah 1'!$B$5</f>
        <v>0</v>
      </c>
      <c r="G194" s="762" t="s">
        <v>1248</v>
      </c>
    </row>
    <row r="195" spans="1:7" ht="16" hidden="1" thickBot="1">
      <c r="A195" s="760" t="str">
        <f>'obsah 1'!A203</f>
        <v>2200 rave pt</v>
      </c>
      <c r="B195" s="784" t="str">
        <f>'obsah 1'!B203</f>
        <v>N/G</v>
      </c>
      <c r="C195" s="761" t="s">
        <v>1248</v>
      </c>
      <c r="D195" s="761">
        <f>'obsah 1'!D203*'obsah 1'!$B$5</f>
        <v>1747</v>
      </c>
      <c r="E195" s="761">
        <f>'obsah 1'!E203*'obsah 1'!$B$5</f>
        <v>1884</v>
      </c>
      <c r="F195" s="761">
        <f>'obsah 1'!F203*'obsah 1'!$B$5</f>
        <v>1981</v>
      </c>
      <c r="G195" s="762" t="s">
        <v>1248</v>
      </c>
    </row>
    <row r="196" spans="1:7" ht="30" hidden="1" thickBot="1">
      <c r="A196" s="760">
        <f>'obsah 1'!A204</f>
        <v>0</v>
      </c>
      <c r="B196" s="784" t="str">
        <f>'obsah 1'!B204</f>
        <v>C = +150 kc</v>
      </c>
      <c r="C196" s="761" t="s">
        <v>1248</v>
      </c>
      <c r="D196" s="761">
        <f>'obsah 1'!D204*'obsah 1'!$B$5</f>
        <v>2152</v>
      </c>
      <c r="E196" s="761">
        <f>'obsah 1'!E204*'obsah 1'!$B$5</f>
        <v>2289</v>
      </c>
      <c r="F196" s="761">
        <f>'obsah 1'!F204*'obsah 1'!$B$5</f>
        <v>2386</v>
      </c>
      <c r="G196" s="762" t="s">
        <v>1248</v>
      </c>
    </row>
    <row r="197" spans="1:7" ht="16" hidden="1" thickBot="1">
      <c r="A197" s="760" t="str">
        <f>'obsah 1'!A205</f>
        <v>2200 rave t</v>
      </c>
      <c r="B197" s="784" t="str">
        <f>'obsah 1'!B205</f>
        <v>N/G</v>
      </c>
      <c r="C197" s="761" t="s">
        <v>1248</v>
      </c>
      <c r="D197" s="761">
        <f>'obsah 1'!D205*'obsah 1'!$B$5</f>
        <v>1807</v>
      </c>
      <c r="E197" s="761">
        <f>'obsah 1'!E205*'obsah 1'!$B$5</f>
        <v>1943</v>
      </c>
      <c r="F197" s="761">
        <f>'obsah 1'!F205*'obsah 1'!$B$5</f>
        <v>2041</v>
      </c>
      <c r="G197" s="762" t="s">
        <v>1248</v>
      </c>
    </row>
    <row r="198" spans="1:7" ht="30" hidden="1" thickBot="1">
      <c r="A198" s="760">
        <f>'obsah 1'!A206</f>
        <v>0</v>
      </c>
      <c r="B198" s="784" t="str">
        <f>'obsah 1'!B206</f>
        <v>C = +150 kc</v>
      </c>
      <c r="C198" s="761" t="s">
        <v>1248</v>
      </c>
      <c r="D198" s="761">
        <f>'obsah 1'!D206*'obsah 1'!$B$5</f>
        <v>2212</v>
      </c>
      <c r="E198" s="761">
        <f>'obsah 1'!E206*'obsah 1'!$B$5</f>
        <v>2348</v>
      </c>
      <c r="F198" s="761">
        <f>'obsah 1'!F206*'obsah 1'!$B$5</f>
        <v>2446</v>
      </c>
      <c r="G198" s="762" t="s">
        <v>1248</v>
      </c>
    </row>
    <row r="199" spans="1:7" ht="30" hidden="1" thickBot="1">
      <c r="A199" s="760" t="str">
        <f>'obsah 1'!A207</f>
        <v>BRAVE01</v>
      </c>
      <c r="B199" s="784" t="str">
        <f>'obsah 1'!B207</f>
        <v>područky Rave</v>
      </c>
      <c r="C199" s="761" t="s">
        <v>1248</v>
      </c>
      <c r="D199" s="761">
        <f>'obsah 1'!D207*'obsah 1'!$B$5</f>
        <v>721</v>
      </c>
      <c r="E199" s="761" t="s">
        <v>1248</v>
      </c>
      <c r="F199" s="761" t="s">
        <v>1248</v>
      </c>
      <c r="G199" s="762" t="s">
        <v>1248</v>
      </c>
    </row>
    <row r="200" spans="1:7" ht="30" hidden="1" thickBot="1">
      <c r="A200" s="760" t="str">
        <f>'obsah 1'!A208</f>
        <v>BRAVE02</v>
      </c>
      <c r="B200" s="784" t="str">
        <f>'obsah 1'!B208</f>
        <v>područky Rave</v>
      </c>
      <c r="C200" s="761" t="s">
        <v>1248</v>
      </c>
      <c r="D200" s="761">
        <f>'obsah 1'!D208*'obsah 1'!$B$5</f>
        <v>1175</v>
      </c>
      <c r="E200" s="761" t="s">
        <v>1248</v>
      </c>
      <c r="F200" s="761" t="s">
        <v>1248</v>
      </c>
      <c r="G200" s="762" t="s">
        <v>1248</v>
      </c>
    </row>
    <row r="201" spans="1:7" ht="30" hidden="1" thickBot="1">
      <c r="A201" s="760" t="str">
        <f>'obsah 1'!A209</f>
        <v>BRAVE03</v>
      </c>
      <c r="B201" s="784" t="str">
        <f>'obsah 1'!B209</f>
        <v>područky Rave</v>
      </c>
      <c r="C201" s="761" t="s">
        <v>1248</v>
      </c>
      <c r="D201" s="761">
        <f>'obsah 1'!D209*'obsah 1'!$B$5</f>
        <v>2122</v>
      </c>
      <c r="E201" s="761" t="s">
        <v>1248</v>
      </c>
      <c r="F201" s="761" t="s">
        <v>1248</v>
      </c>
      <c r="G201" s="762" t="s">
        <v>1248</v>
      </c>
    </row>
    <row r="202" spans="1:7" ht="30" hidden="1" thickBot="1">
      <c r="A202" s="764" t="str">
        <f>'obsah 1'!A210</f>
        <v>BRAVE04</v>
      </c>
      <c r="B202" s="785" t="str">
        <f>'obsah 1'!B210</f>
        <v>područky Rave</v>
      </c>
      <c r="C202" s="758" t="s">
        <v>1248</v>
      </c>
      <c r="D202" s="758">
        <f>'obsah 1'!D210*'obsah 1'!$B$5</f>
        <v>1691</v>
      </c>
      <c r="E202" s="758" t="s">
        <v>1248</v>
      </c>
      <c r="F202" s="758" t="s">
        <v>1248</v>
      </c>
      <c r="G202" s="766" t="s">
        <v>1248</v>
      </c>
    </row>
    <row r="203" spans="1:7" ht="17" hidden="1" thickTop="1" thickBot="1">
      <c r="A203" s="760" t="str">
        <f>'obsah 1'!A211</f>
        <v>str 22</v>
      </c>
      <c r="B203" s="784">
        <f>'obsah 1'!B211</f>
        <v>0</v>
      </c>
      <c r="C203" s="761"/>
      <c r="D203" s="761"/>
      <c r="E203" s="761"/>
      <c r="F203" s="761"/>
      <c r="G203" s="762"/>
    </row>
    <row r="204" spans="1:7" ht="30" hidden="1" thickBot="1">
      <c r="A204" s="760" t="str">
        <f>'obsah 1'!A212</f>
        <v>BRAVE05</v>
      </c>
      <c r="B204" s="784" t="str">
        <f>'obsah 1'!B212</f>
        <v>područky Rave</v>
      </c>
      <c r="C204" s="761" t="s">
        <v>1248</v>
      </c>
      <c r="D204" s="761">
        <f>'obsah 1'!D212*'obsah 1'!$B$5</f>
        <v>2284</v>
      </c>
      <c r="E204" s="761" t="s">
        <v>1248</v>
      </c>
      <c r="F204" s="761" t="s">
        <v>1248</v>
      </c>
      <c r="G204" s="762" t="s">
        <v>1248</v>
      </c>
    </row>
    <row r="205" spans="1:7" ht="30" hidden="1" thickBot="1">
      <c r="A205" s="760" t="str">
        <f>'obsah 1'!A213</f>
        <v>BRAVE06</v>
      </c>
      <c r="B205" s="784" t="str">
        <f>'obsah 1'!B213</f>
        <v>područky Rave</v>
      </c>
      <c r="C205" s="761" t="s">
        <v>1248</v>
      </c>
      <c r="D205" s="761">
        <f>'obsah 1'!D213*'obsah 1'!$B$5</f>
        <v>2284</v>
      </c>
      <c r="E205" s="761" t="s">
        <v>1248</v>
      </c>
      <c r="F205" s="761" t="s">
        <v>1248</v>
      </c>
      <c r="G205" s="762" t="s">
        <v>1248</v>
      </c>
    </row>
    <row r="206" spans="1:7" ht="30" hidden="1" thickBot="1">
      <c r="A206" s="760" t="str">
        <f>'obsah 1'!A214</f>
        <v>BRAVE07</v>
      </c>
      <c r="B206" s="784" t="str">
        <f>'obsah 1'!B214</f>
        <v>područky Rave</v>
      </c>
      <c r="C206" s="761" t="s">
        <v>1248</v>
      </c>
      <c r="D206" s="761">
        <f>'obsah 1'!D214*'obsah 1'!$B$5</f>
        <v>2853</v>
      </c>
      <c r="E206" s="761" t="s">
        <v>1248</v>
      </c>
      <c r="F206" s="761" t="s">
        <v>1248</v>
      </c>
      <c r="G206" s="762" t="s">
        <v>1248</v>
      </c>
    </row>
    <row r="207" spans="1:7" ht="30" hidden="1" thickBot="1">
      <c r="A207" s="760" t="str">
        <f>'obsah 1'!A215</f>
        <v>BRAVE08</v>
      </c>
      <c r="B207" s="784" t="str">
        <f>'obsah 1'!B215</f>
        <v>područky Rave</v>
      </c>
      <c r="C207" s="761" t="s">
        <v>1248</v>
      </c>
      <c r="D207" s="761">
        <f>'obsah 1'!D215*'obsah 1'!$B$5</f>
        <v>3131</v>
      </c>
      <c r="E207" s="761" t="s">
        <v>1248</v>
      </c>
      <c r="F207" s="761" t="s">
        <v>1248</v>
      </c>
      <c r="G207" s="762" t="s">
        <v>1248</v>
      </c>
    </row>
    <row r="208" spans="1:7" ht="16" hidden="1" thickBot="1">
      <c r="A208" s="760" t="str">
        <f>'obsah 1'!A216</f>
        <v>2220 Rave P</v>
      </c>
      <c r="B208" s="787" t="str">
        <f>'obsah 1'!B216</f>
        <v>N</v>
      </c>
      <c r="C208" s="761" t="s">
        <v>1248</v>
      </c>
      <c r="D208" s="761">
        <f>'obsah 1'!D216*'obsah 1'!$B$5</f>
        <v>7651</v>
      </c>
      <c r="E208" s="761" t="s">
        <v>1248</v>
      </c>
      <c r="F208" s="761" t="s">
        <v>1248</v>
      </c>
      <c r="G208" s="762" t="s">
        <v>1248</v>
      </c>
    </row>
    <row r="209" spans="1:7" ht="16" hidden="1" thickBot="1">
      <c r="A209" s="760">
        <f>'obsah 1'!A217</f>
        <v>0</v>
      </c>
      <c r="B209" s="787" t="str">
        <f>'obsah 1'!B217</f>
        <v>ALU</v>
      </c>
      <c r="C209" s="761" t="s">
        <v>1248</v>
      </c>
      <c r="D209" s="761">
        <f>'obsah 1'!D217*'obsah 1'!$B$5</f>
        <v>7612</v>
      </c>
      <c r="E209" s="761" t="s">
        <v>1248</v>
      </c>
      <c r="F209" s="761" t="s">
        <v>1248</v>
      </c>
      <c r="G209" s="762" t="s">
        <v>1248</v>
      </c>
    </row>
    <row r="210" spans="1:7" ht="16" hidden="1" thickBot="1">
      <c r="A210" s="760">
        <f>'obsah 1'!A218</f>
        <v>0</v>
      </c>
      <c r="B210" s="787" t="str">
        <f>'obsah 1'!B218</f>
        <v>Plast</v>
      </c>
      <c r="C210" s="761" t="s">
        <v>1248</v>
      </c>
      <c r="D210" s="761">
        <f>'obsah 1'!D218*'obsah 1'!$B$5</f>
        <v>7228</v>
      </c>
      <c r="E210" s="761" t="s">
        <v>1248</v>
      </c>
      <c r="F210" s="761" t="s">
        <v>1248</v>
      </c>
      <c r="G210" s="762" t="s">
        <v>1248</v>
      </c>
    </row>
    <row r="211" spans="1:7" ht="16" hidden="1" thickBot="1">
      <c r="A211" s="760" t="str">
        <f>'obsah 1'!A219</f>
        <v>2220 Rave T</v>
      </c>
      <c r="B211" s="787" t="str">
        <f>'obsah 1'!B219</f>
        <v>N</v>
      </c>
      <c r="C211" s="761" t="s">
        <v>1248</v>
      </c>
      <c r="D211" s="761">
        <f>'obsah 1'!D219*'obsah 1'!$B$5</f>
        <v>8087</v>
      </c>
      <c r="E211" s="761">
        <f>'obsah 1'!E219*'obsah 1'!$B$5</f>
        <v>8361</v>
      </c>
      <c r="F211" s="761">
        <f>'obsah 1'!F219*'obsah 1'!$B$5</f>
        <v>8556</v>
      </c>
      <c r="G211" s="762" t="s">
        <v>1248</v>
      </c>
    </row>
    <row r="212" spans="1:7" ht="16" hidden="1" thickBot="1">
      <c r="A212" s="760">
        <f>'obsah 1'!A220</f>
        <v>0</v>
      </c>
      <c r="B212" s="787" t="str">
        <f>'obsah 1'!B220</f>
        <v>ALU</v>
      </c>
      <c r="C212" s="761" t="s">
        <v>1248</v>
      </c>
      <c r="D212" s="761">
        <f>'obsah 1'!D220*'obsah 1'!$B$5</f>
        <v>8048</v>
      </c>
      <c r="E212" s="761">
        <f>'obsah 1'!E220*'obsah 1'!$B$5</f>
        <v>8322</v>
      </c>
      <c r="F212" s="761">
        <f>'obsah 1'!F220*'obsah 1'!$B$5</f>
        <v>8517</v>
      </c>
      <c r="G212" s="762" t="s">
        <v>1248</v>
      </c>
    </row>
    <row r="213" spans="1:7" ht="16" hidden="1" thickBot="1">
      <c r="A213" s="760">
        <f>'obsah 1'!A221</f>
        <v>0</v>
      </c>
      <c r="B213" s="787" t="str">
        <f>'obsah 1'!B221</f>
        <v>Plast</v>
      </c>
      <c r="C213" s="761" t="s">
        <v>1248</v>
      </c>
      <c r="D213" s="761">
        <f>'obsah 1'!D221*'obsah 1'!$B$5</f>
        <v>7664</v>
      </c>
      <c r="E213" s="761">
        <f>'obsah 1'!E221*'obsah 1'!$B$5</f>
        <v>7938</v>
      </c>
      <c r="F213" s="761">
        <f>'obsah 1'!F221*'obsah 1'!$B$5</f>
        <v>8133</v>
      </c>
      <c r="G213" s="762" t="s">
        <v>1248</v>
      </c>
    </row>
    <row r="214" spans="1:7" ht="16" hidden="1" thickBot="1">
      <c r="A214" s="760" t="str">
        <f>'obsah 1'!A222</f>
        <v>2230 Rave P</v>
      </c>
      <c r="B214" s="787" t="str">
        <f>'obsah 1'!B222</f>
        <v>N</v>
      </c>
      <c r="C214" s="761" t="s">
        <v>1248</v>
      </c>
      <c r="D214" s="761">
        <f>'obsah 1'!D222*'obsah 1'!$B$5</f>
        <v>9792</v>
      </c>
      <c r="E214" s="761" t="s">
        <v>1248</v>
      </c>
      <c r="F214" s="761" t="s">
        <v>1248</v>
      </c>
      <c r="G214" s="762" t="s">
        <v>1248</v>
      </c>
    </row>
    <row r="215" spans="1:7" ht="16" hidden="1" thickBot="1">
      <c r="A215" s="760">
        <f>'obsah 1'!A223</f>
        <v>0</v>
      </c>
      <c r="B215" s="787" t="str">
        <f>'obsah 1'!B223</f>
        <v>ALU</v>
      </c>
      <c r="C215" s="761" t="s">
        <v>1248</v>
      </c>
      <c r="D215" s="761">
        <f>'obsah 1'!D223*'obsah 1'!$B$5</f>
        <v>9753</v>
      </c>
      <c r="E215" s="761" t="s">
        <v>1248</v>
      </c>
      <c r="F215" s="761" t="s">
        <v>1248</v>
      </c>
      <c r="G215" s="762" t="s">
        <v>1248</v>
      </c>
    </row>
    <row r="216" spans="1:7" ht="16" hidden="1" thickBot="1">
      <c r="A216" s="764" t="str">
        <f>'obsah 1'!A224</f>
        <v>check price</v>
      </c>
      <c r="B216" s="788" t="str">
        <f>'obsah 1'!B224</f>
        <v>Plast</v>
      </c>
      <c r="C216" s="758" t="s">
        <v>1248</v>
      </c>
      <c r="D216" s="758">
        <f>'obsah 1'!D224*'obsah 1'!$B$5</f>
        <v>9483</v>
      </c>
      <c r="E216" s="758" t="s">
        <v>1248</v>
      </c>
      <c r="F216" s="758" t="s">
        <v>1248</v>
      </c>
      <c r="G216" s="766" t="s">
        <v>1248</v>
      </c>
    </row>
    <row r="217" spans="1:7" ht="17" hidden="1" thickTop="1" thickBot="1">
      <c r="A217" s="760" t="str">
        <f>'obsah 1'!A225</f>
        <v>str 23</v>
      </c>
      <c r="B217" s="787">
        <f>'obsah 1'!B225</f>
        <v>0</v>
      </c>
      <c r="C217" s="761"/>
      <c r="D217" s="761"/>
      <c r="E217" s="761"/>
      <c r="F217" s="761"/>
      <c r="G217" s="762"/>
    </row>
    <row r="218" spans="1:7" ht="16" hidden="1" thickBot="1">
      <c r="A218" s="760" t="str">
        <f>'obsah 1'!A226</f>
        <v>2230 Rave T</v>
      </c>
      <c r="B218" s="787" t="str">
        <f>'obsah 1'!B226</f>
        <v>N</v>
      </c>
      <c r="C218" s="761" t="s">
        <v>1248</v>
      </c>
      <c r="D218" s="761">
        <f>'obsah 1'!D226*'obsah 1'!$B$5</f>
        <v>11157</v>
      </c>
      <c r="E218" s="761">
        <f>'obsah 1'!E226*'obsah 1'!$B$5</f>
        <v>11567</v>
      </c>
      <c r="F218" s="761">
        <f>'obsah 1'!F226*'obsah 1'!$B$5</f>
        <v>11860</v>
      </c>
      <c r="G218" s="762" t="s">
        <v>1248</v>
      </c>
    </row>
    <row r="219" spans="1:7" ht="16" hidden="1" thickBot="1">
      <c r="A219" s="760">
        <f>'obsah 1'!A227</f>
        <v>0</v>
      </c>
      <c r="B219" s="787" t="str">
        <f>'obsah 1'!B227</f>
        <v>ALU</v>
      </c>
      <c r="C219" s="761" t="s">
        <v>1248</v>
      </c>
      <c r="D219" s="761">
        <f>'obsah 1'!D227*'obsah 1'!$B$5</f>
        <v>11118</v>
      </c>
      <c r="E219" s="761">
        <f>'obsah 1'!E227*'obsah 1'!$B$5</f>
        <v>11528</v>
      </c>
      <c r="F219" s="761">
        <f>'obsah 1'!F227*'obsah 1'!$B$5</f>
        <v>11821</v>
      </c>
      <c r="G219" s="762" t="s">
        <v>1248</v>
      </c>
    </row>
    <row r="220" spans="1:7" ht="16" hidden="1" thickBot="1">
      <c r="A220" s="760">
        <f>'obsah 1'!A228</f>
        <v>0</v>
      </c>
      <c r="B220" s="787" t="str">
        <f>'obsah 1'!B228</f>
        <v>Plast</v>
      </c>
      <c r="C220" s="761" t="s">
        <v>1248</v>
      </c>
      <c r="D220" s="761">
        <f>'obsah 1'!D228*'obsah 1'!$B$5</f>
        <v>10733</v>
      </c>
      <c r="E220" s="761">
        <f>'obsah 1'!E228*'obsah 1'!$B$5</f>
        <v>11144</v>
      </c>
      <c r="F220" s="761">
        <f>'obsah 1'!F228*'obsah 1'!$B$5</f>
        <v>11437</v>
      </c>
      <c r="G220" s="762" t="s">
        <v>1248</v>
      </c>
    </row>
    <row r="221" spans="1:7" ht="16" hidden="1" thickBot="1">
      <c r="A221" s="760" t="str">
        <f>'obsah 1'!A229</f>
        <v>2240 Rave P</v>
      </c>
      <c r="B221" s="787" t="str">
        <f>'obsah 1'!B229</f>
        <v>N</v>
      </c>
      <c r="C221" s="761" t="s">
        <v>1248</v>
      </c>
      <c r="D221" s="761">
        <f>'obsah 1'!D229*'obsah 1'!$B$5</f>
        <v>12030</v>
      </c>
      <c r="E221" s="761" t="s">
        <v>1248</v>
      </c>
      <c r="F221" s="761" t="s">
        <v>1248</v>
      </c>
      <c r="G221" s="762" t="s">
        <v>1248</v>
      </c>
    </row>
    <row r="222" spans="1:7" ht="16" hidden="1" thickBot="1">
      <c r="A222" s="760">
        <f>'obsah 1'!A230</f>
        <v>0</v>
      </c>
      <c r="B222" s="787" t="str">
        <f>'obsah 1'!B230</f>
        <v>ALU</v>
      </c>
      <c r="C222" s="761" t="s">
        <v>1248</v>
      </c>
      <c r="D222" s="761">
        <f>'obsah 1'!D230*'obsah 1'!$B$5</f>
        <v>11991</v>
      </c>
      <c r="E222" s="761" t="s">
        <v>1248</v>
      </c>
      <c r="F222" s="761" t="s">
        <v>1248</v>
      </c>
      <c r="G222" s="762" t="s">
        <v>1248</v>
      </c>
    </row>
    <row r="223" spans="1:7" ht="16" hidden="1" thickBot="1">
      <c r="A223" s="760">
        <f>'obsah 1'!A231</f>
        <v>0</v>
      </c>
      <c r="B223" s="787" t="str">
        <f>'obsah 1'!B231</f>
        <v>Plast</v>
      </c>
      <c r="C223" s="761" t="s">
        <v>1248</v>
      </c>
      <c r="D223" s="761">
        <f>'obsah 1'!D231*'obsah 1'!$B$5</f>
        <v>11607</v>
      </c>
      <c r="E223" s="761" t="s">
        <v>1248</v>
      </c>
      <c r="F223" s="761" t="s">
        <v>1248</v>
      </c>
      <c r="G223" s="762" t="s">
        <v>1248</v>
      </c>
    </row>
    <row r="224" spans="1:7" ht="16" hidden="1" thickBot="1">
      <c r="A224" s="760" t="str">
        <f>'obsah 1'!A232</f>
        <v>2240 Rave T</v>
      </c>
      <c r="B224" s="787" t="str">
        <f>'obsah 1'!B232</f>
        <v>N</v>
      </c>
      <c r="C224" s="761" t="s">
        <v>1248</v>
      </c>
      <c r="D224" s="761">
        <f>'obsah 1'!D232*'obsah 1'!$B$5</f>
        <v>12912</v>
      </c>
      <c r="E224" s="761">
        <f>'obsah 1'!E232*'obsah 1'!$B$5</f>
        <v>13460</v>
      </c>
      <c r="F224" s="761">
        <f>'obsah 1'!F232*'obsah 1'!$B$5</f>
        <v>13850</v>
      </c>
      <c r="G224" s="762" t="s">
        <v>1248</v>
      </c>
    </row>
    <row r="225" spans="1:7" ht="16" hidden="1" thickBot="1">
      <c r="A225" s="760">
        <f>'obsah 1'!A233</f>
        <v>0</v>
      </c>
      <c r="B225" s="787" t="str">
        <f>'obsah 1'!B233</f>
        <v>ALU</v>
      </c>
      <c r="C225" s="761" t="s">
        <v>1248</v>
      </c>
      <c r="D225" s="761">
        <f>'obsah 1'!D233*'obsah 1'!$B$5</f>
        <v>12874</v>
      </c>
      <c r="E225" s="761">
        <f>'obsah 1'!E233*'obsah 1'!$B$5</f>
        <v>13421</v>
      </c>
      <c r="F225" s="761">
        <f>'obsah 1'!F233*'obsah 1'!$B$5</f>
        <v>13811</v>
      </c>
      <c r="G225" s="762" t="s">
        <v>1248</v>
      </c>
    </row>
    <row r="226" spans="1:7" ht="16" hidden="1" thickBot="1">
      <c r="A226" s="760">
        <f>'obsah 1'!A234</f>
        <v>0</v>
      </c>
      <c r="B226" s="787" t="str">
        <f>'obsah 1'!B234</f>
        <v>Plast</v>
      </c>
      <c r="C226" s="761" t="s">
        <v>1248</v>
      </c>
      <c r="D226" s="761">
        <f>'obsah 1'!D234*'obsah 1'!$B$5</f>
        <v>12489</v>
      </c>
      <c r="E226" s="761">
        <f>'obsah 1'!E234*'obsah 1'!$B$5</f>
        <v>13037</v>
      </c>
      <c r="F226" s="761">
        <f>'obsah 1'!F234*'obsah 1'!$B$5</f>
        <v>13427</v>
      </c>
      <c r="G226" s="762" t="s">
        <v>1248</v>
      </c>
    </row>
    <row r="227" spans="1:7" ht="44" hidden="1" thickBot="1">
      <c r="A227" s="760" t="str">
        <f>'obsah 1'!A235</f>
        <v>BRAVE09</v>
      </c>
      <c r="B227" s="784" t="str">
        <f>'obsah 1'!B235</f>
        <v>područky Rave - lavice</v>
      </c>
      <c r="C227" s="761" t="s">
        <v>1248</v>
      </c>
      <c r="D227" s="761">
        <f>'obsah 1'!D235*'obsah 1'!$B$5</f>
        <v>1191</v>
      </c>
      <c r="E227" s="761" t="s">
        <v>1248</v>
      </c>
      <c r="F227" s="761" t="s">
        <v>1248</v>
      </c>
      <c r="G227" s="762" t="s">
        <v>1248</v>
      </c>
    </row>
    <row r="228" spans="1:7" ht="44" hidden="1" thickBot="1">
      <c r="A228" s="760" t="str">
        <f>'obsah 1'!A236</f>
        <v>BRAVE10</v>
      </c>
      <c r="B228" s="784" t="str">
        <f>'obsah 1'!B236</f>
        <v>područky Rave - lavice</v>
      </c>
      <c r="C228" s="761" t="s">
        <v>1248</v>
      </c>
      <c r="D228" s="761">
        <f>'obsah 1'!D236*'obsah 1'!$B$5</f>
        <v>2012</v>
      </c>
      <c r="E228" s="761" t="s">
        <v>1248</v>
      </c>
      <c r="F228" s="761" t="s">
        <v>1248</v>
      </c>
      <c r="G228" s="762" t="s">
        <v>1248</v>
      </c>
    </row>
    <row r="229" spans="1:7" ht="44" hidden="1" thickBot="1">
      <c r="A229" s="764" t="str">
        <f>'obsah 1'!A237</f>
        <v>BRAVE11</v>
      </c>
      <c r="B229" s="785" t="str">
        <f>'obsah 1'!B237</f>
        <v>područky Rave - lavice</v>
      </c>
      <c r="C229" s="758" t="s">
        <v>1248</v>
      </c>
      <c r="D229" s="758">
        <f>'obsah 1'!D237*'obsah 1'!$B$5</f>
        <v>1462</v>
      </c>
      <c r="E229" s="758" t="s">
        <v>1248</v>
      </c>
      <c r="F229" s="758" t="s">
        <v>1248</v>
      </c>
      <c r="G229" s="766" t="s">
        <v>1248</v>
      </c>
    </row>
    <row r="230" spans="1:7" ht="17" hidden="1" thickTop="1" thickBot="1">
      <c r="A230" s="760" t="str">
        <f>'obsah 1'!A238</f>
        <v>str 24</v>
      </c>
      <c r="B230" s="784">
        <f>'obsah 1'!B238</f>
        <v>0</v>
      </c>
      <c r="C230" s="761"/>
      <c r="D230" s="761"/>
      <c r="E230" s="761"/>
      <c r="F230" s="761"/>
      <c r="G230" s="762"/>
    </row>
    <row r="231" spans="1:7" ht="16" hidden="1" thickBot="1">
      <c r="A231" s="760" t="str">
        <f>'obsah 1'!A239</f>
        <v>Zoom</v>
      </c>
      <c r="B231" s="784">
        <f>'obsah 1'!B239</f>
        <v>0</v>
      </c>
      <c r="C231" s="761">
        <f>'obsah 1'!C239*'obsah 1'!$B$5</f>
        <v>0</v>
      </c>
      <c r="D231" s="761">
        <f>'obsah 1'!D239*'obsah 1'!$B$5</f>
        <v>1876</v>
      </c>
      <c r="E231" s="761">
        <f>'obsah 1'!E239*'obsah 1'!$B$5</f>
        <v>0</v>
      </c>
      <c r="F231" s="761">
        <f>'obsah 1'!F239*'obsah 1'!$B$5</f>
        <v>0</v>
      </c>
      <c r="G231" s="762">
        <f>'obsah 1'!G239*'obsah 1'!$B$5</f>
        <v>0</v>
      </c>
    </row>
    <row r="232" spans="1:7" ht="16" hidden="1" thickBot="1">
      <c r="A232" s="760" t="str">
        <f>'obsah 1'!A240</f>
        <v>Com</v>
      </c>
      <c r="B232" s="784">
        <f>'obsah 1'!B240</f>
        <v>0</v>
      </c>
      <c r="C232" s="761">
        <f>'obsah 1'!C240*'obsah 1'!$B$5</f>
        <v>0</v>
      </c>
      <c r="D232" s="761">
        <f>'obsah 1'!D240*'obsah 1'!$B$5</f>
        <v>2418</v>
      </c>
      <c r="E232" s="761">
        <f>'obsah 1'!E240*'obsah 1'!$B$5</f>
        <v>0</v>
      </c>
      <c r="F232" s="761">
        <f>'obsah 1'!F240*'obsah 1'!$B$5</f>
        <v>0</v>
      </c>
      <c r="G232" s="762">
        <f>'obsah 1'!G240*'obsah 1'!$B$5</f>
        <v>0</v>
      </c>
    </row>
    <row r="233" spans="1:7" ht="16" hidden="1" thickBot="1">
      <c r="A233" s="764" t="str">
        <f>'obsah 1'!A241</f>
        <v>Com - B</v>
      </c>
      <c r="B233" s="785">
        <f>'obsah 1'!B241</f>
        <v>0</v>
      </c>
      <c r="C233" s="758">
        <f>'obsah 1'!C241*'obsah 1'!$B$5</f>
        <v>0</v>
      </c>
      <c r="D233" s="758">
        <f>'obsah 1'!D241*'obsah 1'!$B$5</f>
        <v>4120</v>
      </c>
      <c r="E233" s="758">
        <f>'obsah 1'!E241*'obsah 1'!$B$5</f>
        <v>0</v>
      </c>
      <c r="F233" s="758">
        <f>'obsah 1'!F241*'obsah 1'!$B$5</f>
        <v>0</v>
      </c>
      <c r="G233" s="766">
        <f>'obsah 1'!G241*'obsah 1'!$B$5</f>
        <v>0</v>
      </c>
    </row>
    <row r="234" spans="1:7" ht="17" hidden="1" thickTop="1" thickBot="1">
      <c r="A234" s="760" t="str">
        <f>'obsah 1'!A242</f>
        <v>str 25</v>
      </c>
      <c r="B234" s="784">
        <f>'obsah 1'!B242</f>
        <v>0</v>
      </c>
      <c r="C234" s="761">
        <f>'obsah 1'!C242*'obsah 1'!$B$5</f>
        <v>0</v>
      </c>
      <c r="D234" s="761">
        <f>'obsah 1'!D242*'obsah 1'!$B$5</f>
        <v>0</v>
      </c>
      <c r="E234" s="761">
        <f>'obsah 1'!E242*'obsah 1'!$B$5</f>
        <v>0</v>
      </c>
      <c r="F234" s="761">
        <f>'obsah 1'!F242*'obsah 1'!$B$5</f>
        <v>0</v>
      </c>
      <c r="G234" s="762">
        <f>'obsah 1'!G242*'obsah 1'!$B$5</f>
        <v>0</v>
      </c>
    </row>
    <row r="235" spans="1:7" ht="16" hidden="1" thickBot="1">
      <c r="A235" s="760" t="str">
        <f>'obsah 1'!A243</f>
        <v>2130 PC Strike</v>
      </c>
      <c r="B235" s="784">
        <f>'obsah 1'!B243</f>
        <v>0</v>
      </c>
      <c r="C235" s="761">
        <f>'obsah 1'!C243*'obsah 1'!$B$5</f>
        <v>0</v>
      </c>
      <c r="D235" s="761">
        <f>'obsah 1'!D243*'obsah 1'!$B$5</f>
        <v>1645</v>
      </c>
      <c r="E235" s="761">
        <f>'obsah 1'!E243*'obsah 1'!$B$5</f>
        <v>0</v>
      </c>
      <c r="F235" s="761">
        <f>'obsah 1'!F243*'obsah 1'!$B$5</f>
        <v>0</v>
      </c>
      <c r="G235" s="762">
        <f>'obsah 1'!G243*'obsah 1'!$B$5</f>
        <v>0</v>
      </c>
    </row>
    <row r="236" spans="1:7" ht="16" hidden="1" thickBot="1">
      <c r="A236" s="760" t="str">
        <f>'obsah 1'!A244</f>
        <v>2130 TC Strike</v>
      </c>
      <c r="B236" s="784">
        <f>'obsah 1'!B244</f>
        <v>0</v>
      </c>
      <c r="C236" s="761">
        <f>'obsah 1'!C244*'obsah 1'!$B$5</f>
        <v>2099</v>
      </c>
      <c r="D236" s="761">
        <f>'obsah 1'!D244*'obsah 1'!$B$5</f>
        <v>2196</v>
      </c>
      <c r="E236" s="761">
        <f>'obsah 1'!E244*'obsah 1'!$B$5</f>
        <v>2333</v>
      </c>
      <c r="F236" s="761">
        <f>'obsah 1'!F244*'obsah 1'!$B$5</f>
        <v>2431</v>
      </c>
      <c r="G236" s="762">
        <f>'obsah 1'!G244*'obsah 1'!$B$5</f>
        <v>2842</v>
      </c>
    </row>
    <row r="237" spans="1:7" ht="16" hidden="1" thickBot="1">
      <c r="A237" s="760" t="str">
        <f>'obsah 1'!A245</f>
        <v>2130/S PC Strike</v>
      </c>
      <c r="B237" s="784">
        <f>'obsah 1'!B245</f>
        <v>0</v>
      </c>
      <c r="C237" s="761">
        <f>'obsah 1'!C245*'obsah 1'!$B$5</f>
        <v>0</v>
      </c>
      <c r="D237" s="761">
        <f>'obsah 1'!D245*'obsah 1'!$B$5</f>
        <v>2743</v>
      </c>
      <c r="E237" s="761">
        <f>'obsah 1'!E245*'obsah 1'!$B$5</f>
        <v>0</v>
      </c>
      <c r="F237" s="761">
        <f>'obsah 1'!F245*'obsah 1'!$B$5</f>
        <v>0</v>
      </c>
      <c r="G237" s="762">
        <f>'obsah 1'!G245*'obsah 1'!$B$5</f>
        <v>0</v>
      </c>
    </row>
    <row r="238" spans="1:7" ht="16" hidden="1" thickBot="1">
      <c r="A238" s="760" t="str">
        <f>'obsah 1'!A246</f>
        <v>2130/S TC Strike</v>
      </c>
      <c r="B238" s="784">
        <f>'obsah 1'!B246</f>
        <v>0</v>
      </c>
      <c r="C238" s="761">
        <f>'obsah 1'!C246*'obsah 1'!$B$5</f>
        <v>3194</v>
      </c>
      <c r="D238" s="761">
        <f>'obsah 1'!D246*'obsah 1'!$B$5</f>
        <v>3292</v>
      </c>
      <c r="E238" s="761">
        <f>'obsah 1'!E246*'obsah 1'!$B$5</f>
        <v>3429</v>
      </c>
      <c r="F238" s="761">
        <f>'obsah 1'!F246*'obsah 1'!$B$5</f>
        <v>3526</v>
      </c>
      <c r="G238" s="762">
        <f>'obsah 1'!G246*'obsah 1'!$B$5</f>
        <v>3937</v>
      </c>
    </row>
    <row r="239" spans="1:7" ht="16" hidden="1" thickBot="1">
      <c r="A239" s="764" t="str">
        <f>'obsah 1'!A247</f>
        <v>2130/SB PC Strike</v>
      </c>
      <c r="B239" s="785">
        <f>'obsah 1'!B247</f>
        <v>0</v>
      </c>
      <c r="C239" s="758">
        <f>'obsah 1'!C247*'obsah 1'!$B$5</f>
        <v>0</v>
      </c>
      <c r="D239" s="758">
        <f>'obsah 1'!D247*'obsah 1'!$B$5</f>
        <v>3299</v>
      </c>
      <c r="E239" s="758">
        <f>'obsah 1'!E247*'obsah 1'!$B$5</f>
        <v>0</v>
      </c>
      <c r="F239" s="758">
        <f>'obsah 1'!F247*'obsah 1'!$B$5</f>
        <v>0</v>
      </c>
      <c r="G239" s="766">
        <f>'obsah 1'!G247*'obsah 1'!$B$5</f>
        <v>0</v>
      </c>
    </row>
    <row r="240" spans="1:7" ht="17" hidden="1" thickTop="1" thickBot="1">
      <c r="A240" s="760" t="str">
        <f>'obsah 1'!A248</f>
        <v>str 26</v>
      </c>
      <c r="B240" s="784">
        <f>'obsah 1'!B248</f>
        <v>0</v>
      </c>
      <c r="C240" s="761">
        <f>'obsah 1'!C248*'obsah 1'!$B$5</f>
        <v>0</v>
      </c>
      <c r="D240" s="761">
        <f>'obsah 1'!D248*'obsah 1'!$B$5</f>
        <v>0</v>
      </c>
      <c r="E240" s="761">
        <f>'obsah 1'!E248*'obsah 1'!$B$5</f>
        <v>0</v>
      </c>
      <c r="F240" s="761">
        <f>'obsah 1'!F248*'obsah 1'!$B$5</f>
        <v>0</v>
      </c>
      <c r="G240" s="762">
        <f>'obsah 1'!G248*'obsah 1'!$B$5</f>
        <v>0</v>
      </c>
    </row>
    <row r="241" spans="1:7" ht="16" hidden="1" thickBot="1">
      <c r="A241" s="760" t="str">
        <f>'obsah 1'!A249</f>
        <v>2130/SB TC Strike</v>
      </c>
      <c r="B241" s="784">
        <f>'obsah 1'!B249</f>
        <v>0</v>
      </c>
      <c r="C241" s="761">
        <f>'obsah 1'!C249*'obsah 1'!$B$5</f>
        <v>3751</v>
      </c>
      <c r="D241" s="761">
        <f>'obsah 1'!D249*'obsah 1'!$B$5</f>
        <v>3848</v>
      </c>
      <c r="E241" s="761">
        <f>'obsah 1'!E249*'obsah 1'!$B$5</f>
        <v>3985</v>
      </c>
      <c r="F241" s="761">
        <f>'obsah 1'!F249*'obsah 1'!$B$5</f>
        <v>4083</v>
      </c>
      <c r="G241" s="762">
        <f>'obsah 1'!G249*'obsah 1'!$B$5</f>
        <v>4494</v>
      </c>
    </row>
    <row r="242" spans="1:7" ht="16" hidden="1" thickBot="1">
      <c r="A242" s="760" t="str">
        <f>'obsah 1'!A250</f>
        <v>213x PP lavice Strike</v>
      </c>
      <c r="B242" s="784" t="str">
        <f>'obsah 1'!B250</f>
        <v>2m</v>
      </c>
      <c r="C242" s="761">
        <f>'obsah 1'!C250*'obsah 1'!$B$5</f>
        <v>0</v>
      </c>
      <c r="D242" s="761">
        <f>'obsah 1'!D250*'obsah 1'!$B$5</f>
        <v>6547</v>
      </c>
      <c r="E242" s="761">
        <f>'obsah 1'!E250*'obsah 1'!$B$5</f>
        <v>6547</v>
      </c>
      <c r="F242" s="761">
        <f>'obsah 1'!F250*'obsah 1'!$B$5</f>
        <v>6547</v>
      </c>
      <c r="G242" s="762">
        <f>'obsah 1'!G250*'obsah 1'!$B$5</f>
        <v>6547</v>
      </c>
    </row>
    <row r="243" spans="1:7" ht="16" hidden="1" thickBot="1">
      <c r="A243" s="760">
        <f>'obsah 1'!A251</f>
        <v>0</v>
      </c>
      <c r="B243" s="784" t="str">
        <f>'obsah 1'!B251</f>
        <v>3m</v>
      </c>
      <c r="C243" s="761">
        <f>'obsah 1'!C251*'obsah 1'!$B$5</f>
        <v>0</v>
      </c>
      <c r="D243" s="761">
        <f>'obsah 1'!D251*'obsah 1'!$B$5</f>
        <v>8681</v>
      </c>
      <c r="E243" s="761">
        <f>'obsah 1'!E251*'obsah 1'!$B$5</f>
        <v>0</v>
      </c>
      <c r="F243" s="761">
        <f>'obsah 1'!F251*'obsah 1'!$B$5</f>
        <v>0</v>
      </c>
      <c r="G243" s="762">
        <f>'obsah 1'!G251*'obsah 1'!$B$5</f>
        <v>0</v>
      </c>
    </row>
    <row r="244" spans="1:7" ht="16" hidden="1" thickBot="1">
      <c r="A244" s="760" t="str">
        <f>'obsah 1'!A252</f>
        <v>kontrola ceny</v>
      </c>
      <c r="B244" s="784" t="str">
        <f>'obsah 1'!B252</f>
        <v>4m</v>
      </c>
      <c r="C244" s="761">
        <f>'obsah 1'!C252*'obsah 1'!$B$5</f>
        <v>0</v>
      </c>
      <c r="D244" s="761">
        <f>'obsah 1'!D252*'obsah 1'!$B$5</f>
        <v>10926</v>
      </c>
      <c r="E244" s="761">
        <f>'obsah 1'!E252*'obsah 1'!$B$5</f>
        <v>0</v>
      </c>
      <c r="F244" s="761">
        <f>'obsah 1'!F252*'obsah 1'!$B$5</f>
        <v>0</v>
      </c>
      <c r="G244" s="762">
        <f>'obsah 1'!G252*'obsah 1'!$B$5</f>
        <v>0</v>
      </c>
    </row>
    <row r="245" spans="1:7" ht="16" hidden="1" thickBot="1">
      <c r="A245" s="760" t="str">
        <f>'obsah 1'!A253</f>
        <v>213x P ALU lavice Strike</v>
      </c>
      <c r="B245" s="784" t="str">
        <f>'obsah 1'!B253</f>
        <v>2m</v>
      </c>
      <c r="C245" s="761">
        <f>'obsah 1'!C253*'obsah 1'!$B$5</f>
        <v>0</v>
      </c>
      <c r="D245" s="761">
        <f>'obsah 1'!D253*'obsah 1'!$B$5</f>
        <v>7465</v>
      </c>
      <c r="E245" s="761">
        <f>'obsah 1'!E253*'obsah 1'!$B$5</f>
        <v>0</v>
      </c>
      <c r="F245" s="761">
        <f>'obsah 1'!F253*'obsah 1'!$B$5</f>
        <v>0</v>
      </c>
      <c r="G245" s="762">
        <f>'obsah 1'!G253*'obsah 1'!$B$5</f>
        <v>0</v>
      </c>
    </row>
    <row r="246" spans="1:7" ht="16" hidden="1" thickBot="1">
      <c r="A246" s="760">
        <f>'obsah 1'!A254</f>
        <v>0</v>
      </c>
      <c r="B246" s="784" t="str">
        <f>'obsah 1'!B254</f>
        <v>3m</v>
      </c>
      <c r="C246" s="761">
        <f>'obsah 1'!C254*'obsah 1'!$B$5</f>
        <v>0</v>
      </c>
      <c r="D246" s="761">
        <f>'obsah 1'!D254*'obsah 1'!$B$5</f>
        <v>8994</v>
      </c>
      <c r="E246" s="761">
        <f>'obsah 1'!E254*'obsah 1'!$B$5</f>
        <v>0</v>
      </c>
      <c r="F246" s="761">
        <f>'obsah 1'!F254*'obsah 1'!$B$5</f>
        <v>0</v>
      </c>
      <c r="G246" s="762">
        <f>'obsah 1'!G254*'obsah 1'!$B$5</f>
        <v>0</v>
      </c>
    </row>
    <row r="247" spans="1:7" ht="16" hidden="1" thickBot="1">
      <c r="A247" s="764">
        <f>'obsah 1'!A255</f>
        <v>0</v>
      </c>
      <c r="B247" s="785" t="str">
        <f>'obsah 1'!B255</f>
        <v>4m</v>
      </c>
      <c r="C247" s="758">
        <f>'obsah 1'!C255*'obsah 1'!$B$5</f>
        <v>0</v>
      </c>
      <c r="D247" s="758">
        <f>'obsah 1'!D255*'obsah 1'!$B$5</f>
        <v>10616</v>
      </c>
      <c r="E247" s="758">
        <f>'obsah 1'!E255*'obsah 1'!$B$5</f>
        <v>0</v>
      </c>
      <c r="F247" s="758">
        <f>'obsah 1'!F255*'obsah 1'!$B$5</f>
        <v>0</v>
      </c>
      <c r="G247" s="766">
        <f>'obsah 1'!G255*'obsah 1'!$B$5</f>
        <v>0</v>
      </c>
    </row>
    <row r="248" spans="1:7" ht="17" hidden="1" thickTop="1" thickBot="1">
      <c r="A248" s="760" t="str">
        <f>'obsah 1'!A256</f>
        <v>str 27</v>
      </c>
      <c r="B248" s="784">
        <f>'obsah 1'!B256</f>
        <v>0</v>
      </c>
      <c r="C248" s="761">
        <f>'obsah 1'!C256*'obsah 1'!$B$5</f>
        <v>0</v>
      </c>
      <c r="D248" s="761">
        <f>'obsah 1'!D256*'obsah 1'!$B$5</f>
        <v>0</v>
      </c>
      <c r="E248" s="761">
        <f>'obsah 1'!E256*'obsah 1'!$B$5</f>
        <v>0</v>
      </c>
      <c r="F248" s="761">
        <f>'obsah 1'!F256*'obsah 1'!$B$5</f>
        <v>0</v>
      </c>
      <c r="G248" s="762">
        <f>'obsah 1'!G256*'obsah 1'!$B$5</f>
        <v>0</v>
      </c>
    </row>
    <row r="249" spans="1:7" ht="16" hidden="1" thickBot="1">
      <c r="A249" s="760" t="str">
        <f>'obsah 1'!A257</f>
        <v>1920 Alex ALU</v>
      </c>
      <c r="B249" s="784">
        <f>'obsah 1'!B257</f>
        <v>0</v>
      </c>
      <c r="C249" s="761">
        <f>'obsah 1'!C257*'obsah 1'!$B$5</f>
        <v>0</v>
      </c>
      <c r="D249" s="761">
        <f>'obsah 1'!D257*'obsah 1'!$B$5</f>
        <v>5049</v>
      </c>
      <c r="E249" s="761">
        <f>'obsah 1'!E257*'obsah 1'!$B$5</f>
        <v>5203</v>
      </c>
      <c r="F249" s="761">
        <f>'obsah 1'!F257*'obsah 1'!$B$5</f>
        <v>5420</v>
      </c>
      <c r="G249" s="762">
        <f>'obsah 1'!G257*'obsah 1'!$B$5</f>
        <v>6562</v>
      </c>
    </row>
    <row r="250" spans="1:7" ht="16" hidden="1" thickBot="1">
      <c r="A250" s="760" t="str">
        <f>'obsah 1'!A258</f>
        <v>1920/S Alex</v>
      </c>
      <c r="B250" s="784">
        <f>'obsah 1'!B258</f>
        <v>0</v>
      </c>
      <c r="C250" s="761">
        <f>'obsah 1'!C258*'obsah 1'!$B$5</f>
        <v>0</v>
      </c>
      <c r="D250" s="761">
        <f>'obsah 1'!D258*'obsah 1'!$B$5</f>
        <v>3308</v>
      </c>
      <c r="E250" s="761">
        <f>'obsah 1'!E258*'obsah 1'!$B$5</f>
        <v>3462</v>
      </c>
      <c r="F250" s="761">
        <f>'obsah 1'!F258*'obsah 1'!$B$5</f>
        <v>3678</v>
      </c>
      <c r="G250" s="762">
        <f>'obsah 1'!G258*'obsah 1'!$B$5</f>
        <v>4820</v>
      </c>
    </row>
    <row r="251" spans="1:7" ht="16" hidden="1" thickBot="1">
      <c r="A251" s="764" t="str">
        <f>'obsah 1'!A259</f>
        <v>1920 Alex</v>
      </c>
      <c r="B251" s="785">
        <f>'obsah 1'!B259</f>
        <v>0</v>
      </c>
      <c r="C251" s="758">
        <f>'obsah 1'!C259*'obsah 1'!$B$5</f>
        <v>0</v>
      </c>
      <c r="D251" s="758">
        <f>'obsah 1'!D259*'obsah 1'!$B$5</f>
        <v>2962</v>
      </c>
      <c r="E251" s="758">
        <f>'obsah 1'!E259*'obsah 1'!$B$5</f>
        <v>3116</v>
      </c>
      <c r="F251" s="758">
        <f>'obsah 1'!F259*'obsah 1'!$B$5</f>
        <v>3333</v>
      </c>
      <c r="G251" s="766">
        <f>'obsah 1'!G259*'obsah 1'!$B$5</f>
        <v>4475</v>
      </c>
    </row>
    <row r="252" spans="1:7" ht="17" hidden="1" thickTop="1" thickBot="1">
      <c r="A252" s="760" t="str">
        <f>'obsah 1'!A260</f>
        <v>str 28</v>
      </c>
      <c r="B252" s="784">
        <f>'obsah 1'!B260</f>
        <v>0</v>
      </c>
      <c r="C252" s="761">
        <f>'obsah 1'!C260*'obsah 1'!$B$5</f>
        <v>0</v>
      </c>
      <c r="D252" s="761">
        <f>'obsah 1'!D260*'obsah 1'!$B$5</f>
        <v>0</v>
      </c>
      <c r="E252" s="761">
        <f>'obsah 1'!E260*'obsah 1'!$B$5</f>
        <v>0</v>
      </c>
      <c r="F252" s="761">
        <f>'obsah 1'!F260*'obsah 1'!$B$5</f>
        <v>0</v>
      </c>
      <c r="G252" s="762">
        <f>'obsah 1'!G260*'obsah 1'!$B$5</f>
        <v>0</v>
      </c>
    </row>
    <row r="253" spans="1:7" ht="16" hidden="1" thickBot="1">
      <c r="A253" s="760" t="str">
        <f>'obsah 1'!A261</f>
        <v>Elsi TC ALL UPH</v>
      </c>
      <c r="B253" s="784">
        <f>'obsah 1'!B261</f>
        <v>0</v>
      </c>
      <c r="C253" s="761">
        <f>'obsah 1'!C261*'obsah 1'!$B$5</f>
        <v>2616</v>
      </c>
      <c r="D253" s="761">
        <f>'obsah 1'!D261*'obsah 1'!$B$5</f>
        <v>2779</v>
      </c>
      <c r="E253" s="761">
        <f>'obsah 1'!E261*'obsah 1'!$B$5</f>
        <v>3007</v>
      </c>
      <c r="F253" s="761">
        <f>'obsah 1'!F261*'obsah 1'!$B$5</f>
        <v>3170</v>
      </c>
      <c r="G253" s="762">
        <f>'obsah 1'!G261*'obsah 1'!$B$5</f>
        <v>3854</v>
      </c>
    </row>
    <row r="254" spans="1:7" ht="16" hidden="1" thickBot="1">
      <c r="A254" s="760" t="str">
        <f>'obsah 1'!A262</f>
        <v>Elsi TC SEAT UPH</v>
      </c>
      <c r="B254" s="784">
        <f>'obsah 1'!B262</f>
        <v>0</v>
      </c>
      <c r="C254" s="761">
        <f>'obsah 1'!C262*'obsah 1'!$B$5</f>
        <v>2568</v>
      </c>
      <c r="D254" s="761">
        <f>'obsah 1'!D262*'obsah 1'!$B$5</f>
        <v>2665</v>
      </c>
      <c r="E254" s="761">
        <f>'obsah 1'!E262*'obsah 1'!$B$5</f>
        <v>2802</v>
      </c>
      <c r="F254" s="761">
        <f>'obsah 1'!F262*'obsah 1'!$B$5</f>
        <v>2900</v>
      </c>
      <c r="G254" s="762">
        <f>'obsah 1'!G262*'obsah 1'!$B$5</f>
        <v>3310</v>
      </c>
    </row>
    <row r="255" spans="1:7" ht="16" hidden="1" thickBot="1">
      <c r="A255" s="760" t="str">
        <f>'obsah 1'!A263</f>
        <v>Elsi LC</v>
      </c>
      <c r="B255" s="784">
        <f>'obsah 1'!B263</f>
        <v>0</v>
      </c>
      <c r="C255" s="761">
        <f>'obsah 1'!C263*'obsah 1'!$B$5</f>
        <v>0</v>
      </c>
      <c r="D255" s="761">
        <f>'obsah 1'!D263*'obsah 1'!$B$5</f>
        <v>2247</v>
      </c>
      <c r="E255" s="761">
        <f>'obsah 1'!E263*'obsah 1'!$B$5</f>
        <v>0</v>
      </c>
      <c r="F255" s="761">
        <f>'obsah 1'!F263*'obsah 1'!$B$5</f>
        <v>0</v>
      </c>
      <c r="G255" s="762">
        <f>'obsah 1'!G263*'obsah 1'!$B$5</f>
        <v>0</v>
      </c>
    </row>
    <row r="256" spans="1:7" ht="16" hidden="1" thickBot="1">
      <c r="A256" s="760" t="str">
        <f>'obsah 1'!A264</f>
        <v>Elsi LC BUK</v>
      </c>
      <c r="B256" s="784">
        <f>'obsah 1'!B264</f>
        <v>0</v>
      </c>
      <c r="C256" s="761">
        <f>'obsah 1'!C264*'obsah 1'!$B$5</f>
        <v>0</v>
      </c>
      <c r="D256" s="761">
        <f>'obsah 1'!D264*'obsah 1'!$B$5</f>
        <v>2291</v>
      </c>
      <c r="E256" s="761">
        <f>'obsah 1'!E264*'obsah 1'!$B$5</f>
        <v>0</v>
      </c>
      <c r="F256" s="761">
        <f>'obsah 1'!F264*'obsah 1'!$B$5</f>
        <v>0</v>
      </c>
      <c r="G256" s="762">
        <f>'obsah 1'!G264*'obsah 1'!$B$5</f>
        <v>0</v>
      </c>
    </row>
    <row r="257" spans="1:8" ht="30" hidden="1" thickBot="1">
      <c r="A257" s="760" t="str">
        <f>'obsah 1'!A265</f>
        <v>Elsi LC KOL.</v>
      </c>
      <c r="B257" s="784" t="str">
        <f>'obsah 1'!B265</f>
        <v>politicka cena?</v>
      </c>
      <c r="C257" s="761">
        <f>'obsah 1'!C265*'obsah 1'!$B$5</f>
        <v>0</v>
      </c>
      <c r="D257" s="761">
        <f>'obsah 1'!D265*'obsah 1'!$B$5</f>
        <v>2392</v>
      </c>
      <c r="E257" s="761">
        <f>'obsah 1'!E265*'obsah 1'!$B$5</f>
        <v>0</v>
      </c>
      <c r="F257" s="761">
        <f>'obsah 1'!F265*'obsah 1'!$B$5</f>
        <v>0</v>
      </c>
      <c r="G257" s="762">
        <f>'obsah 1'!G265*'obsah 1'!$B$5</f>
        <v>0</v>
      </c>
    </row>
    <row r="258" spans="1:8" ht="16" hidden="1" thickBot="1">
      <c r="A258" s="760" t="str">
        <f>'obsah 1'!A266</f>
        <v>Elsi LN KOL.</v>
      </c>
      <c r="B258" s="784">
        <f>'obsah 1'!B266</f>
        <v>0</v>
      </c>
      <c r="C258" s="761">
        <f>'obsah 1'!C266*'obsah 1'!$B$5</f>
        <v>0</v>
      </c>
      <c r="D258" s="761">
        <f>'obsah 1'!D266*'obsah 1'!$B$5</f>
        <v>2241</v>
      </c>
      <c r="E258" s="761">
        <f>'obsah 1'!E266*'obsah 1'!$B$5</f>
        <v>0</v>
      </c>
      <c r="F258" s="761">
        <f>'obsah 1'!F266*'obsah 1'!$B$5</f>
        <v>0</v>
      </c>
      <c r="G258" s="762">
        <f>'obsah 1'!G266*'obsah 1'!$B$5</f>
        <v>0</v>
      </c>
    </row>
    <row r="259" spans="1:8" ht="16" hidden="1" thickBot="1">
      <c r="A259" s="760" t="str">
        <f>'obsah 1'!A267</f>
        <v>str 29</v>
      </c>
      <c r="B259" s="784">
        <f>'obsah 1'!B267</f>
        <v>0</v>
      </c>
      <c r="C259" s="761">
        <f>'obsah 1'!C267*'obsah 1'!$B$5</f>
        <v>0</v>
      </c>
      <c r="D259" s="761">
        <f>'obsah 1'!D267*'obsah 1'!$B$5</f>
        <v>0</v>
      </c>
      <c r="E259" s="761">
        <f>'obsah 1'!E267*'obsah 1'!$B$5</f>
        <v>0</v>
      </c>
      <c r="F259" s="761">
        <f>'obsah 1'!F267*'obsah 1'!$B$5</f>
        <v>0</v>
      </c>
      <c r="G259" s="762">
        <f>'obsah 1'!G267*'obsah 1'!$B$5</f>
        <v>0</v>
      </c>
    </row>
    <row r="260" spans="1:8" ht="16" hidden="1" thickBot="1">
      <c r="A260" s="760" t="str">
        <f>'obsah 1'!A268</f>
        <v>Elsi 10x LN (LG)</v>
      </c>
      <c r="B260" s="786">
        <f>'obsah 1'!B268</f>
        <v>102</v>
      </c>
      <c r="C260" s="761">
        <f>'obsah 1'!C268*'obsah 1'!$B$5</f>
        <v>0</v>
      </c>
      <c r="D260" s="761">
        <f>'obsah 1'!D268*'obsah 1'!$B$5</f>
        <v>6226</v>
      </c>
      <c r="E260" s="761">
        <f>'obsah 1'!E268*'obsah 1'!$B$5</f>
        <v>0</v>
      </c>
      <c r="F260" s="761">
        <f>'obsah 1'!F268*'obsah 1'!$B$5</f>
        <v>0</v>
      </c>
      <c r="G260" s="762">
        <f>'obsah 1'!G268*'obsah 1'!$B$5</f>
        <v>0</v>
      </c>
    </row>
    <row r="261" spans="1:8" hidden="1" thickBot="1">
      <c r="A261" s="760">
        <f>'obsah 1'!A269</f>
        <v>0</v>
      </c>
      <c r="B261" s="786">
        <f>'obsah 1'!B269</f>
        <v>103</v>
      </c>
      <c r="C261" s="761">
        <f>'obsah 1'!C269*'obsah 1'!$B$5</f>
        <v>0</v>
      </c>
      <c r="D261" s="761">
        <f>'obsah 1'!D269*'obsah 1'!$B$5</f>
        <v>8505</v>
      </c>
      <c r="E261" s="761">
        <f>'obsah 1'!E269*'obsah 1'!$B$5</f>
        <v>0</v>
      </c>
      <c r="F261" s="761">
        <f>'obsah 1'!F269*'obsah 1'!$B$5</f>
        <v>0</v>
      </c>
      <c r="G261" s="762">
        <f>'obsah 1'!G269*'obsah 1'!$B$5</f>
        <v>0</v>
      </c>
    </row>
    <row r="262" spans="1:8" hidden="1" thickBot="1">
      <c r="A262" s="760">
        <f>'obsah 1'!A270</f>
        <v>0</v>
      </c>
      <c r="B262" s="786">
        <f>'obsah 1'!B270</f>
        <v>104</v>
      </c>
      <c r="C262" s="761">
        <f>'obsah 1'!C270*'obsah 1'!$B$5</f>
        <v>0</v>
      </c>
      <c r="D262" s="761">
        <f>'obsah 1'!D270*'obsah 1'!$B$5</f>
        <v>10889</v>
      </c>
      <c r="E262" s="761">
        <f>'obsah 1'!E270*'obsah 1'!$B$5</f>
        <v>0</v>
      </c>
      <c r="F262" s="761">
        <f>'obsah 1'!F270*'obsah 1'!$B$5</f>
        <v>0</v>
      </c>
      <c r="G262" s="762">
        <f>'obsah 1'!G270*'obsah 1'!$B$5</f>
        <v>0</v>
      </c>
    </row>
    <row r="263" spans="1:8" hidden="1" thickBot="1">
      <c r="A263" s="760">
        <f>'obsah 1'!A271</f>
        <v>0</v>
      </c>
      <c r="B263" s="786">
        <f>'obsah 1'!B271</f>
        <v>105</v>
      </c>
      <c r="C263" s="761">
        <f>'obsah 1'!C271*'obsah 1'!$B$5</f>
        <v>0</v>
      </c>
      <c r="D263" s="761">
        <f>'obsah 1'!D271*'obsah 1'!$B$5</f>
        <v>14089</v>
      </c>
      <c r="E263" s="761">
        <f>'obsah 1'!E271*'obsah 1'!$B$5</f>
        <v>0</v>
      </c>
      <c r="F263" s="761">
        <f>'obsah 1'!F271*'obsah 1'!$B$5</f>
        <v>0</v>
      </c>
      <c r="G263" s="762">
        <f>'obsah 1'!G271*'obsah 1'!$B$5</f>
        <v>0</v>
      </c>
    </row>
    <row r="264" spans="1:8" ht="16" hidden="1" thickBot="1">
      <c r="A264" s="760" t="str">
        <f>'obsah 1'!A272</f>
        <v>AXIS</v>
      </c>
      <c r="B264" s="784">
        <f>'obsah 1'!B272</f>
        <v>0</v>
      </c>
      <c r="C264" s="1178">
        <f>'obsah 1'!C272</f>
        <v>0</v>
      </c>
      <c r="D264" s="1178">
        <f>'obsah 1'!D272</f>
        <v>0</v>
      </c>
      <c r="E264" s="1178">
        <f>'obsah 1'!E272</f>
        <v>0</v>
      </c>
      <c r="F264" s="1178">
        <f>'obsah 1'!F272</f>
        <v>0</v>
      </c>
      <c r="G264" s="1181"/>
      <c r="H264" s="172" t="s">
        <v>2182</v>
      </c>
    </row>
    <row r="265" spans="1:8" hidden="1" thickBot="1">
      <c r="A265" s="760">
        <f>'obsah 1'!A273</f>
        <v>0</v>
      </c>
      <c r="B265" s="784">
        <f>'obsah 1'!B273</f>
        <v>0</v>
      </c>
      <c r="C265" s="761" t="e">
        <f>'obsah 1'!C273</f>
        <v>#VALUE!</v>
      </c>
      <c r="D265" s="761" t="e">
        <f>'obsah 1'!D273</f>
        <v>#VALUE!</v>
      </c>
      <c r="E265" s="761" t="e">
        <f>'obsah 1'!E273</f>
        <v>#VALUE!</v>
      </c>
      <c r="F265" s="761" t="e">
        <f>'obsah 1'!F273</f>
        <v>#VALUE!</v>
      </c>
      <c r="G265" s="762"/>
    </row>
    <row r="266" spans="1:8" ht="16" hidden="1" thickBot="1">
      <c r="A266" s="760" t="str">
        <f>'obsah 1'!A274</f>
        <v>Istra</v>
      </c>
      <c r="B266" s="784">
        <f>'obsah 1'!B274</f>
        <v>0</v>
      </c>
      <c r="C266" s="761">
        <f>'obsah 1'!C274*'obsah 1'!$B$5</f>
        <v>3972</v>
      </c>
      <c r="D266" s="761">
        <f>'obsah 1'!D274*'obsah 1'!$B$5</f>
        <v>3667</v>
      </c>
      <c r="E266" s="761">
        <f>'obsah 1'!E274*'obsah 1'!$B$5</f>
        <v>4471</v>
      </c>
      <c r="F266" s="761">
        <f>'obsah 1'!F274*'obsah 1'!$B$5</f>
        <v>5470</v>
      </c>
      <c r="G266" s="762"/>
    </row>
    <row r="267" spans="1:8" ht="16" hidden="1" thickBot="1">
      <c r="A267" s="760">
        <f>'obsah 1'!A275</f>
        <v>0</v>
      </c>
      <c r="B267" s="784" t="str">
        <f>'obsah 1'!B275</f>
        <v>komplet</v>
      </c>
      <c r="C267" s="761">
        <f>'obsah 1'!C275*'obsah 1'!$B$5</f>
        <v>1566</v>
      </c>
      <c r="D267" s="761">
        <f>'obsah 1'!D275*'obsah 1'!$B$5</f>
        <v>1501</v>
      </c>
      <c r="E267" s="761">
        <f>'obsah 1'!E275*'obsah 1'!$B$5</f>
        <v>1931</v>
      </c>
      <c r="F267" s="761">
        <f>'obsah 1'!F275*'obsah 1'!$B$5</f>
        <v>2565</v>
      </c>
      <c r="G267" s="762"/>
    </row>
    <row r="268" spans="1:8" ht="16" hidden="1" thickBot="1">
      <c r="A268" s="760">
        <f>'obsah 1'!A276</f>
        <v>0</v>
      </c>
      <c r="B268" s="784" t="str">
        <f>'obsah 1'!B276</f>
        <v>deska</v>
      </c>
      <c r="C268" s="761">
        <f>'obsah 1'!C276*'obsah 1'!$B$5</f>
        <v>2406</v>
      </c>
      <c r="D268" s="761">
        <f>'obsah 1'!D276*'obsah 1'!$B$5*'obsah 1'!$B$5</f>
        <v>2165</v>
      </c>
      <c r="E268" s="761">
        <f>'obsah 1'!E276*'obsah 1'!$B$5</f>
        <v>2541</v>
      </c>
      <c r="F268" s="761">
        <f>'obsah 1'!F276*'obsah 1'!$B$5</f>
        <v>2905</v>
      </c>
      <c r="G268" s="762"/>
    </row>
    <row r="269" spans="1:8" ht="16" hidden="1" thickBot="1">
      <c r="A269" s="760">
        <f>'obsah 1'!A277</f>
        <v>0</v>
      </c>
      <c r="B269" s="784" t="str">
        <f>'obsah 1'!B277</f>
        <v>podnoz</v>
      </c>
      <c r="C269" s="761">
        <f>'obsah 1'!C277</f>
        <v>0</v>
      </c>
      <c r="D269" s="761">
        <f>'obsah 1'!D277</f>
        <v>0</v>
      </c>
      <c r="E269" s="761">
        <f>'obsah 1'!E277</f>
        <v>0</v>
      </c>
      <c r="F269" s="761">
        <f>'obsah 1'!F277</f>
        <v>0</v>
      </c>
      <c r="G269" s="762"/>
    </row>
    <row r="270" spans="1:8" ht="16" hidden="1" thickBot="1">
      <c r="A270" s="760" t="str">
        <f>'obsah 1'!A278</f>
        <v>záslepka Istra s rektifikací</v>
      </c>
      <c r="B270" s="784"/>
      <c r="C270" s="761"/>
      <c r="D270" s="761">
        <f>'obsah 1'!D278*'obsah 1'!B6</f>
        <v>50</v>
      </c>
      <c r="E270" s="761"/>
      <c r="F270" s="761"/>
      <c r="G270" s="762"/>
    </row>
    <row r="271" spans="1:8" ht="16" hidden="1" thickBot="1">
      <c r="A271" s="760" t="str">
        <f>'obsah 1'!A279</f>
        <v>Silent</v>
      </c>
      <c r="B271" s="784" t="str">
        <f>'obsah 1'!B279</f>
        <v>Podnoz</v>
      </c>
      <c r="C271" s="761">
        <f>'obsah 1'!C279*'obsah 1'!$B$5</f>
        <v>5600</v>
      </c>
      <c r="D271" s="761"/>
      <c r="E271" s="761"/>
      <c r="F271" s="761"/>
      <c r="G271" s="762"/>
    </row>
    <row r="272" spans="1:8" ht="100" hidden="1" thickBot="1">
      <c r="A272" s="760">
        <f>'obsah 1'!A280</f>
        <v>0</v>
      </c>
      <c r="B272" s="784" t="str">
        <f>'obsah 1'!B280</f>
        <v>Podnož bílá/šedá + stol. deska bílá/šedá, 138 x 80 x 2,5 cm</v>
      </c>
      <c r="C272" s="761">
        <f>'obsah 1'!C280*'obsah 1'!$B$5</f>
        <v>6940</v>
      </c>
      <c r="D272" s="761"/>
      <c r="E272" s="761"/>
      <c r="F272" s="761"/>
      <c r="G272" s="762"/>
    </row>
    <row r="273" spans="1:7" ht="100" hidden="1" thickBot="1">
      <c r="A273" s="764">
        <f>'obsah 1'!A281</f>
        <v>0</v>
      </c>
      <c r="B273" s="785" t="str">
        <f>'obsah 1'!B281</f>
        <v>Podnož bílá/šedá + stol. deska bílá/šedá, 160 x 80 x 2,5 cm</v>
      </c>
      <c r="C273" s="758">
        <f>'obsah 1'!C281</f>
        <v>7490</v>
      </c>
      <c r="D273" s="758"/>
      <c r="E273" s="758"/>
      <c r="F273" s="758"/>
      <c r="G273" s="766"/>
    </row>
    <row r="274" spans="1:7" ht="17" hidden="1" thickTop="1" thickBot="1">
      <c r="A274" s="760" t="str">
        <f>'obsah 1'!A282</f>
        <v>str30</v>
      </c>
      <c r="B274" s="784">
        <f>'obsah 1'!B282</f>
        <v>0</v>
      </c>
      <c r="C274" s="761">
        <f>'obsah 1'!C282</f>
        <v>0</v>
      </c>
      <c r="D274" s="761">
        <f>'obsah 1'!D282</f>
        <v>0</v>
      </c>
      <c r="E274" s="761">
        <f>'obsah 1'!E282</f>
        <v>0</v>
      </c>
      <c r="F274" s="761">
        <f>'obsah 1'!F282</f>
        <v>0</v>
      </c>
      <c r="G274" s="762">
        <f>'obsah 1'!G282</f>
        <v>0</v>
      </c>
    </row>
    <row r="275" spans="1:7" ht="16" hidden="1" thickBot="1">
      <c r="A275" s="760" t="str">
        <f>'obsah 1'!A283</f>
        <v>1824 Lei XXL +BR06</v>
      </c>
      <c r="B275" s="784">
        <f>'obsah 1'!B283</f>
        <v>0</v>
      </c>
      <c r="C275" s="761">
        <f>'obsah 1'!C283*'obsah 1'!$E$5</f>
        <v>12642</v>
      </c>
      <c r="D275" s="761">
        <f>'obsah 1'!D283*'obsah 1'!$E$5</f>
        <v>13001</v>
      </c>
      <c r="E275" s="761">
        <f>'obsah 1'!E283*'obsah 1'!$E$5</f>
        <v>13502</v>
      </c>
      <c r="F275" s="761">
        <f>'obsah 1'!F283*'obsah 1'!$E$5</f>
        <v>13860</v>
      </c>
      <c r="G275" s="762">
        <f>'obsah 1'!G283*'obsah 1'!$E$5</f>
        <v>15366</v>
      </c>
    </row>
    <row r="276" spans="1:7" ht="16" hidden="1" thickBot="1">
      <c r="A276" s="760" t="str">
        <f>'obsah 1'!A284</f>
        <v>MARKUS</v>
      </c>
      <c r="B276" s="784">
        <f>'obsah 1'!B284</f>
        <v>0</v>
      </c>
      <c r="C276" s="761">
        <f>'obsah 1'!C284*'obsah 1'!$E$5</f>
        <v>8765</v>
      </c>
      <c r="D276" s="761">
        <f>'obsah 1'!D284*'obsah 1'!$E$5</f>
        <v>9269</v>
      </c>
      <c r="E276" s="761">
        <f>'obsah 1'!E284*'obsah 1'!$E$5</f>
        <v>9976</v>
      </c>
      <c r="F276" s="761">
        <f>'obsah 1'!F284*'obsah 1'!$E$5</f>
        <v>10480</v>
      </c>
      <c r="G276" s="762">
        <f>'obsah 1'!G284*'obsah 1'!$E$5</f>
        <v>12603</v>
      </c>
    </row>
    <row r="277" spans="1:7" ht="16" hidden="1" thickBot="1">
      <c r="A277" s="760" t="str">
        <f>'obsah 1'!A285</f>
        <v>1824 Lei</v>
      </c>
      <c r="B277" s="784"/>
      <c r="C277" s="761">
        <f>'obsah 1'!C285*'obsah 1'!$E$5</f>
        <v>0</v>
      </c>
      <c r="D277" s="761">
        <f>'obsah 1'!D285*'obsah 1'!$E$5</f>
        <v>8489</v>
      </c>
      <c r="E277" s="761">
        <f>'obsah 1'!E285*'obsah 1'!$E$5</f>
        <v>0</v>
      </c>
      <c r="F277" s="761">
        <f>'obsah 1'!F285*'obsah 1'!$E$5</f>
        <v>9348</v>
      </c>
      <c r="G277" s="762">
        <f>'obsah 1'!G285*'obsah 1'!$E$5</f>
        <v>0</v>
      </c>
    </row>
    <row r="278" spans="1:7" ht="16" hidden="1" thickBot="1">
      <c r="A278" s="769" t="str">
        <f>'obsah 1'!A286</f>
        <v>BOSTON</v>
      </c>
      <c r="B278" s="784">
        <f>'obsah 1'!B286</f>
        <v>0</v>
      </c>
      <c r="C278" s="770">
        <f>'obsah 1'!C286*'obsah 1'!$E$5</f>
        <v>0</v>
      </c>
      <c r="D278" s="770">
        <f>'obsah 1'!D286*'obsah 1'!$E$5</f>
        <v>16518</v>
      </c>
      <c r="E278" s="770">
        <f>'obsah 1'!E286*'obsah 1'!$E$5</f>
        <v>0</v>
      </c>
      <c r="F278" s="770">
        <f>'obsah 1'!F286*'obsah 1'!$E$5</f>
        <v>0</v>
      </c>
      <c r="G278" s="771">
        <f>'obsah 1'!G286*'obsah 1'!$E$5</f>
        <v>0</v>
      </c>
    </row>
    <row r="279" spans="1:7" ht="16" hidden="1" thickBot="1">
      <c r="A279" s="772" t="str">
        <f>'obsah 1'!A287</f>
        <v>TAMPA</v>
      </c>
      <c r="B279" s="785">
        <f>'obsah 1'!B287</f>
        <v>0</v>
      </c>
      <c r="C279" s="773">
        <f>'obsah 1'!C287*'obsah 1'!$E$5</f>
        <v>0</v>
      </c>
      <c r="D279" s="773">
        <f>'obsah 1'!D287*'obsah 1'!$E$5</f>
        <v>14216</v>
      </c>
      <c r="E279" s="773">
        <f>'obsah 1'!E287*'obsah 1'!$E$5</f>
        <v>0</v>
      </c>
      <c r="F279" s="773">
        <f>'obsah 1'!F287*'obsah 1'!$E$5</f>
        <v>0</v>
      </c>
      <c r="G279" s="774">
        <f>'obsah 1'!G287*'obsah 1'!$E$5</f>
        <v>0</v>
      </c>
    </row>
    <row r="280" spans="1:7" ht="17" hidden="1" thickTop="1" thickBot="1">
      <c r="A280" s="760" t="str">
        <f>'obsah 1'!A288</f>
        <v>Str31</v>
      </c>
      <c r="B280" s="784">
        <f>'obsah 1'!B288</f>
        <v>0</v>
      </c>
      <c r="C280" s="761">
        <f>'obsah 1'!C288*'obsah 1'!$E$5</f>
        <v>0</v>
      </c>
      <c r="D280" s="761">
        <f>'obsah 1'!D288*'obsah 1'!$E$5</f>
        <v>0</v>
      </c>
      <c r="E280" s="761">
        <f>'obsah 1'!E288*'obsah 1'!$E$5</f>
        <v>0</v>
      </c>
      <c r="F280" s="761">
        <f>'obsah 1'!F288*'obsah 1'!$E$5</f>
        <v>0</v>
      </c>
      <c r="G280" s="762">
        <f>'obsah 1'!G288*'obsah 1'!$E$5</f>
        <v>0</v>
      </c>
    </row>
    <row r="281" spans="1:7" ht="16" hidden="1" thickBot="1">
      <c r="A281" s="775" t="str">
        <f>'obsah 1'!A289</f>
        <v>Vertica XXL + BR06</v>
      </c>
      <c r="B281" s="785">
        <f>'obsah 1'!B289</f>
        <v>0</v>
      </c>
      <c r="C281" s="776">
        <f>'obsah 1'!C289*'obsah 1'!$E$5</f>
        <v>7731</v>
      </c>
      <c r="D281" s="776">
        <f>'obsah 1'!D289*'obsah 1'!$E$5</f>
        <v>8089</v>
      </c>
      <c r="E281" s="776">
        <f>'obsah 1'!E289*'obsah 1'!$E$5</f>
        <v>8591</v>
      </c>
      <c r="F281" s="776">
        <f>'obsah 1'!F289*'obsah 1'!$E$5</f>
        <v>8591</v>
      </c>
      <c r="G281" s="777">
        <f>'obsah 1'!G289*'obsah 1'!$E$5</f>
        <v>8591</v>
      </c>
    </row>
    <row r="282" spans="1:7" ht="17" hidden="1" thickTop="1" thickBot="1">
      <c r="A282" s="760" t="str">
        <f>'obsah 1'!A290</f>
        <v>str 32</v>
      </c>
      <c r="B282" s="784">
        <f>'obsah 1'!B290</f>
        <v>0</v>
      </c>
      <c r="C282" s="761">
        <f>'obsah 1'!C290</f>
        <v>0</v>
      </c>
      <c r="D282" s="761">
        <f>'obsah 1'!D290</f>
        <v>0</v>
      </c>
      <c r="E282" s="761">
        <f>'obsah 1'!E290</f>
        <v>0</v>
      </c>
      <c r="F282" s="761">
        <f>'obsah 1'!F290</f>
        <v>0</v>
      </c>
      <c r="G282" s="762">
        <f>'obsah 1'!G290</f>
        <v>0</v>
      </c>
    </row>
    <row r="283" spans="1:7" ht="16" hidden="1" thickBot="1">
      <c r="A283" s="769" t="str">
        <f>'obsah 1'!A291</f>
        <v>Next PDH + Next PDH ALL UPH</v>
      </c>
      <c r="B283" s="784">
        <f>'obsah 1'!B291</f>
        <v>0</v>
      </c>
      <c r="C283" s="770">
        <f>'obsah 1'!C291*'obsah 1'!$E$4</f>
        <v>0</v>
      </c>
      <c r="D283" s="770">
        <f>'obsah 1'!D291*'obsah 1'!$E$4</f>
        <v>5911</v>
      </c>
      <c r="E283" s="770">
        <f>'obsah 1'!E291*'obsah 1'!$E$4</f>
        <v>0</v>
      </c>
      <c r="F283" s="770">
        <f>'obsah 1'!F291*'obsah 1'!$E$4</f>
        <v>0</v>
      </c>
      <c r="G283" s="771">
        <f>'obsah 1'!G291*'obsah 1'!$E$4</f>
        <v>0</v>
      </c>
    </row>
    <row r="284" spans="1:7" ht="16" hidden="1" thickBot="1">
      <c r="A284" s="760" t="str">
        <f>'obsah 1'!A292</f>
        <v>1750 SYN SL Skill ALU</v>
      </c>
      <c r="B284" s="784">
        <f>'obsah 1'!B292</f>
        <v>0</v>
      </c>
      <c r="C284" s="761">
        <f>'obsah 1'!C292*'obsah 1'!$E$4</f>
        <v>4730</v>
      </c>
      <c r="D284" s="761">
        <f>'obsah 1'!D292*'obsah 1'!$E$4</f>
        <v>4827</v>
      </c>
      <c r="E284" s="761">
        <f>'obsah 1'!E292*'obsah 1'!$E$4</f>
        <v>4964</v>
      </c>
      <c r="F284" s="761">
        <f>'obsah 1'!F292*'obsah 1'!$E$4</f>
        <v>5062</v>
      </c>
      <c r="G284" s="762">
        <f>'obsah 1'!G292*'obsah 1'!$E$4</f>
        <v>5472</v>
      </c>
    </row>
    <row r="285" spans="1:7" ht="16" hidden="1" thickBot="1">
      <c r="A285" s="760" t="str">
        <f>'obsah 1'!A293</f>
        <v>1750 SYN SL Skill PLAST</v>
      </c>
      <c r="B285" s="784">
        <f>'obsah 1'!B293</f>
        <v>0</v>
      </c>
      <c r="C285" s="761">
        <f>'obsah 1'!C293*'obsah 1'!$E$4</f>
        <v>4329</v>
      </c>
      <c r="D285" s="761">
        <f>'obsah 1'!D293*'obsah 1'!$E$4</f>
        <v>4427</v>
      </c>
      <c r="E285" s="761">
        <f>'obsah 1'!E293*'obsah 1'!$E$4</f>
        <v>4564</v>
      </c>
      <c r="F285" s="761">
        <f>'obsah 1'!F293*'obsah 1'!$E$4</f>
        <v>4661</v>
      </c>
      <c r="G285" s="762">
        <f>'obsah 1'!G293*'obsah 1'!$E$4</f>
        <v>5072</v>
      </c>
    </row>
    <row r="286" spans="1:7" ht="16" hidden="1" thickBot="1">
      <c r="A286" s="772" t="str">
        <f>'obsah 1'!A294</f>
        <v>Etonnant</v>
      </c>
      <c r="B286" s="785">
        <f>'obsah 1'!B294</f>
        <v>0</v>
      </c>
      <c r="C286" s="773">
        <f>'obsah 1'!C294*'obsah 1'!$E$4</f>
        <v>0</v>
      </c>
      <c r="D286" s="773">
        <f>'obsah 1'!D294*'obsah 1'!$E$4</f>
        <v>5960</v>
      </c>
      <c r="E286" s="773">
        <f>'obsah 1'!E294*'obsah 1'!$E$4</f>
        <v>0</v>
      </c>
      <c r="F286" s="773">
        <f>'obsah 1'!F294*'obsah 1'!$E$4</f>
        <v>0</v>
      </c>
      <c r="G286" s="774">
        <f>'obsah 1'!G294*'obsah 1'!$E$4</f>
        <v>0</v>
      </c>
    </row>
    <row r="287" spans="1:7" ht="17" hidden="1" thickTop="1" thickBot="1">
      <c r="A287" s="760" t="str">
        <f>'obsah 1'!A295</f>
        <v>str 33</v>
      </c>
      <c r="B287" s="784">
        <f>'obsah 1'!B295</f>
        <v>0</v>
      </c>
      <c r="C287" s="761">
        <f>'obsah 1'!C295*'obsah 1'!$E$4</f>
        <v>0</v>
      </c>
      <c r="D287" s="761">
        <f>'obsah 1'!D295*'obsah 1'!$E$4</f>
        <v>0</v>
      </c>
      <c r="E287" s="761">
        <f>'obsah 1'!E295*'obsah 1'!$E$4</f>
        <v>0</v>
      </c>
      <c r="F287" s="761">
        <f>'obsah 1'!F295*'obsah 1'!$E$4</f>
        <v>0</v>
      </c>
      <c r="G287" s="762">
        <f>'obsah 1'!G295*'obsah 1'!$E$4</f>
        <v>0</v>
      </c>
    </row>
    <row r="288" spans="1:7" ht="16" hidden="1" thickBot="1">
      <c r="A288" s="769" t="str">
        <f>'obsah 1'!A296</f>
        <v>Above</v>
      </c>
      <c r="B288" s="784">
        <f>'obsah 1'!B296</f>
        <v>0</v>
      </c>
      <c r="C288" s="770">
        <f>'obsah 1'!C296*'obsah 1'!$E$4</f>
        <v>0</v>
      </c>
      <c r="D288" s="770">
        <f>'obsah 1'!D296*'obsah 1'!$E$4</f>
        <v>5350</v>
      </c>
      <c r="E288" s="770">
        <f>'obsah 1'!E296*'obsah 1'!$E$4</f>
        <v>0</v>
      </c>
      <c r="F288" s="770">
        <f>'obsah 1'!F296*'obsah 1'!$E$4</f>
        <v>0</v>
      </c>
      <c r="G288" s="771">
        <f>'obsah 1'!G296*'obsah 1'!$E$4</f>
        <v>0</v>
      </c>
    </row>
    <row r="289" spans="1:7" ht="16" hidden="1" thickBot="1">
      <c r="A289" s="769" t="str">
        <f>'obsah 1'!A297</f>
        <v>Oklahoma PDH</v>
      </c>
      <c r="B289" s="784">
        <f>'obsah 1'!B297</f>
        <v>0</v>
      </c>
      <c r="C289" s="770">
        <f>'obsah 1'!C297*'obsah 1'!$E$4</f>
        <v>0</v>
      </c>
      <c r="D289" s="770">
        <f>'obsah 1'!D297*'obsah 1'!$E$4</f>
        <v>7126</v>
      </c>
      <c r="E289" s="770">
        <f>'obsah 1'!E297*'obsah 1'!$E$4</f>
        <v>0</v>
      </c>
      <c r="F289" s="770">
        <f>'obsah 1'!F297*'obsah 1'!$E$4</f>
        <v>0</v>
      </c>
      <c r="G289" s="771">
        <f>'obsah 1'!G297*'obsah 1'!$E$4</f>
        <v>0</v>
      </c>
    </row>
    <row r="290" spans="1:7" ht="16" hidden="1" thickBot="1">
      <c r="A290" s="760" t="str">
        <f>'obsah 1'!A298</f>
        <v>1680 SYN-K SINKO GUM.KOL</v>
      </c>
      <c r="B290" s="784">
        <f>'obsah 1'!B298</f>
        <v>0</v>
      </c>
      <c r="C290" s="761">
        <f>'obsah 1'!C298*'obsah 1'!$E$4</f>
        <v>3327</v>
      </c>
      <c r="D290" s="761">
        <f>'obsah 1'!D298*'obsah 1'!$E$4</f>
        <v>3490</v>
      </c>
      <c r="E290" s="761">
        <f>'obsah 1'!E298*'obsah 1'!$E$4</f>
        <v>3718</v>
      </c>
      <c r="F290" s="761">
        <f>'obsah 1'!F298*'obsah 1'!$E$4</f>
        <v>3881</v>
      </c>
      <c r="G290" s="762">
        <f>'obsah 1'!G298*'obsah 1'!$E$4</f>
        <v>4565</v>
      </c>
    </row>
    <row r="291" spans="1:7" ht="16" hidden="1" thickBot="1">
      <c r="A291" s="769" t="str">
        <f>'obsah 1'!A299</f>
        <v>Ester</v>
      </c>
      <c r="B291" s="784">
        <f>'obsah 1'!B299</f>
        <v>0</v>
      </c>
      <c r="C291" s="770">
        <f>'obsah 1'!C299*'obsah 1'!$E$4</f>
        <v>0</v>
      </c>
      <c r="D291" s="770">
        <f>'obsah 1'!D299*'obsah 1'!$E$4</f>
        <v>6154</v>
      </c>
      <c r="E291" s="770">
        <f>'obsah 1'!E299*'obsah 1'!$E$4</f>
        <v>0</v>
      </c>
      <c r="F291" s="770">
        <f>'obsah 1'!F299*'obsah 1'!$E$4</f>
        <v>0</v>
      </c>
      <c r="G291" s="771">
        <f>'obsah 1'!G299*'obsah 1'!$E$4</f>
        <v>0</v>
      </c>
    </row>
    <row r="292" spans="1:7" ht="16" hidden="1" thickBot="1">
      <c r="A292" s="772" t="str">
        <f>'obsah 1'!A300</f>
        <v>Atomic</v>
      </c>
      <c r="B292" s="785">
        <f>'obsah 1'!B300</f>
        <v>0</v>
      </c>
      <c r="C292" s="773">
        <f>'obsah 1'!C300*'obsah 1'!$E$4</f>
        <v>0</v>
      </c>
      <c r="D292" s="773">
        <f>'obsah 1'!D300*'obsah 1'!$E$4</f>
        <v>5668</v>
      </c>
      <c r="E292" s="773">
        <f>'obsah 1'!E300*'obsah 1'!$E$4</f>
        <v>0</v>
      </c>
      <c r="F292" s="773">
        <f>'obsah 1'!F300*'obsah 1'!$E$4</f>
        <v>0</v>
      </c>
      <c r="G292" s="774">
        <f>'obsah 1'!G300*'obsah 1'!$E$4</f>
        <v>0</v>
      </c>
    </row>
    <row r="293" spans="1:7" ht="17" hidden="1" thickTop="1" thickBot="1">
      <c r="A293" s="760" t="str">
        <f>'obsah 1'!A301</f>
        <v>str 34</v>
      </c>
      <c r="B293" s="784">
        <f>'obsah 1'!B301</f>
        <v>0</v>
      </c>
      <c r="C293" s="761">
        <f>'obsah 1'!C301*'obsah 1'!$E$4</f>
        <v>0</v>
      </c>
      <c r="D293" s="761">
        <f>'obsah 1'!D301*'obsah 1'!$E$4</f>
        <v>0</v>
      </c>
      <c r="E293" s="761">
        <f>'obsah 1'!E301*'obsah 1'!$E$4</f>
        <v>0</v>
      </c>
      <c r="F293" s="761">
        <f>'obsah 1'!F301*'obsah 1'!$E$4</f>
        <v>0</v>
      </c>
      <c r="G293" s="762">
        <f>'obsah 1'!G301*'obsah 1'!$E$4</f>
        <v>0</v>
      </c>
    </row>
    <row r="294" spans="1:7" ht="16" hidden="1" thickBot="1">
      <c r="A294" s="760" t="str">
        <f>'obsah 1'!A302</f>
        <v>1390 SYN-SL Tullio PDH</v>
      </c>
      <c r="B294" s="784">
        <f>'obsah 1'!B302</f>
        <v>0</v>
      </c>
      <c r="C294" s="761">
        <f>'obsah 1'!C302*'obsah 1'!$E$4</f>
        <v>4000</v>
      </c>
      <c r="D294" s="761">
        <f>'obsah 1'!D302*'obsah 1'!$E$4</f>
        <v>4131</v>
      </c>
      <c r="E294" s="761">
        <f>'obsah 1'!E302*'obsah 1'!$E$4</f>
        <v>4174</v>
      </c>
      <c r="F294" s="761">
        <f>'obsah 1'!F302*'obsah 1'!$E$4</f>
        <v>4544</v>
      </c>
      <c r="G294" s="762">
        <f>'obsah 1'!G302*'obsah 1'!$E$4</f>
        <v>5104</v>
      </c>
    </row>
    <row r="295" spans="1:7" ht="16" hidden="1" thickBot="1">
      <c r="A295" s="760" t="str">
        <f>'obsah 1'!A303</f>
        <v>1390 SYN-SL Tullio</v>
      </c>
      <c r="B295" s="784">
        <f>'obsah 1'!B303</f>
        <v>0</v>
      </c>
      <c r="C295" s="761">
        <f>'obsah 1'!C303*'obsah 1'!$E$4</f>
        <v>3350</v>
      </c>
      <c r="D295" s="761">
        <f>'obsah 1'!D303*'obsah 1'!$E$4</f>
        <v>3481</v>
      </c>
      <c r="E295" s="761">
        <f>'obsah 1'!E303*'obsah 1'!$E$4</f>
        <v>3524</v>
      </c>
      <c r="F295" s="761">
        <f>'obsah 1'!F303*'obsah 1'!$E$4</f>
        <v>3894</v>
      </c>
      <c r="G295" s="762">
        <f>'obsah 1'!G303*'obsah 1'!$E$4</f>
        <v>4454</v>
      </c>
    </row>
    <row r="296" spans="1:7" ht="16" hidden="1" thickBot="1">
      <c r="A296" s="760" t="str">
        <f>'obsah 1'!A304</f>
        <v>1390 SYN SYN-K Tullio PDH</v>
      </c>
      <c r="B296" s="784">
        <f>'obsah 1'!B304</f>
        <v>0</v>
      </c>
      <c r="C296" s="761">
        <f>'obsah 1'!C304*'obsah 1'!$E$4</f>
        <v>3800</v>
      </c>
      <c r="D296" s="761">
        <f>'obsah 1'!D304*'obsah 1'!$E$4</f>
        <v>3931</v>
      </c>
      <c r="E296" s="761">
        <f>'obsah 1'!E304*'obsah 1'!$E$4</f>
        <v>3974</v>
      </c>
      <c r="F296" s="761">
        <f>'obsah 1'!F304*'obsah 1'!$E$4</f>
        <v>4344</v>
      </c>
      <c r="G296" s="762">
        <f>'obsah 1'!G304*'obsah 1'!$E$4</f>
        <v>4940</v>
      </c>
    </row>
    <row r="297" spans="1:7" ht="16" hidden="1" thickBot="1">
      <c r="A297" s="764" t="str">
        <f>'obsah 1'!A305</f>
        <v>1390 SYN SYN-K Tullio</v>
      </c>
      <c r="B297" s="785">
        <f>'obsah 1'!B305</f>
        <v>0</v>
      </c>
      <c r="C297" s="758">
        <f>'obsah 1'!C305*'obsah 1'!$E$4</f>
        <v>3150</v>
      </c>
      <c r="D297" s="758">
        <f>'obsah 1'!D305*'obsah 1'!$E$4</f>
        <v>3281</v>
      </c>
      <c r="E297" s="758">
        <f>'obsah 1'!E305*'obsah 1'!$E$4</f>
        <v>3324</v>
      </c>
      <c r="F297" s="758">
        <f>'obsah 1'!F305*'obsah 1'!$E$4</f>
        <v>3694</v>
      </c>
      <c r="G297" s="766">
        <f>'obsah 1'!G305*'obsah 1'!$E$4</f>
        <v>4254</v>
      </c>
    </row>
    <row r="298" spans="1:7" ht="17" hidden="1" thickTop="1" thickBot="1">
      <c r="A298" s="760" t="str">
        <f>'obsah 1'!A306</f>
        <v>str 35</v>
      </c>
      <c r="B298" s="784">
        <f>'obsah 1'!B306</f>
        <v>0</v>
      </c>
      <c r="C298" s="761">
        <f>'obsah 1'!C306*'obsah 1'!$E$4</f>
        <v>0</v>
      </c>
      <c r="D298" s="761">
        <f>'obsah 1'!D306*'obsah 1'!$E$4</f>
        <v>0</v>
      </c>
      <c r="E298" s="761">
        <f>'obsah 1'!E306*'obsah 1'!$E$4</f>
        <v>0</v>
      </c>
      <c r="F298" s="761">
        <f>'obsah 1'!F306*'obsah 1'!$E$4</f>
        <v>0</v>
      </c>
      <c r="G298" s="762">
        <f>'obsah 1'!G306*'obsah 1'!$E$4</f>
        <v>0</v>
      </c>
    </row>
    <row r="299" spans="1:7" ht="16" hidden="1" thickBot="1">
      <c r="A299" s="760" t="str">
        <f>'obsah 1'!A307</f>
        <v>1380 SYN Flute</v>
      </c>
      <c r="B299" s="784">
        <f>'obsah 1'!B307</f>
        <v>0</v>
      </c>
      <c r="C299" s="761">
        <f>'obsah 1'!C307*'obsah 1'!$E$4</f>
        <v>3170</v>
      </c>
      <c r="D299" s="761">
        <f>'obsah 1'!D307*'obsah 1'!$E$4</f>
        <v>3333</v>
      </c>
      <c r="E299" s="761">
        <f>'obsah 1'!E307*'obsah 1'!$E$4</f>
        <v>3561</v>
      </c>
      <c r="F299" s="761">
        <f>'obsah 1'!F307*'obsah 1'!$E$4</f>
        <v>3724</v>
      </c>
      <c r="G299" s="762">
        <f>'obsah 1'!G307*'obsah 1'!$E$4</f>
        <v>4408</v>
      </c>
    </row>
    <row r="300" spans="1:7" ht="16" hidden="1" thickBot="1">
      <c r="A300" s="760" t="str">
        <f>'obsah 1'!A308</f>
        <v>1380 SYN PDH Flute PDH</v>
      </c>
      <c r="B300" s="784">
        <f>'obsah 1'!B308</f>
        <v>0</v>
      </c>
      <c r="C300" s="761">
        <f>'obsah 1'!C308*'obsah 1'!$E$4</f>
        <v>4170</v>
      </c>
      <c r="D300" s="761">
        <f>'obsah 1'!D308*'obsah 1'!$E$4</f>
        <v>4333</v>
      </c>
      <c r="E300" s="761">
        <f>'obsah 1'!E308*'obsah 1'!$E$4</f>
        <v>4561</v>
      </c>
      <c r="F300" s="761">
        <f>'obsah 1'!F308*'obsah 1'!$E$4</f>
        <v>4724</v>
      </c>
      <c r="G300" s="762">
        <f>'obsah 1'!G308*'obsah 1'!$E$4</f>
        <v>5408</v>
      </c>
    </row>
    <row r="301" spans="1:7" ht="16" hidden="1" thickBot="1">
      <c r="A301" s="760" t="str">
        <f>'obsah 1'!A309</f>
        <v>1380 ASYN Flute</v>
      </c>
      <c r="B301" s="784">
        <f>'obsah 1'!B309</f>
        <v>0</v>
      </c>
      <c r="C301" s="761">
        <f>'obsah 1'!C309*'obsah 1'!$E$4</f>
        <v>2681</v>
      </c>
      <c r="D301" s="761">
        <f>'obsah 1'!D309*'obsah 1'!$E$4</f>
        <v>2844</v>
      </c>
      <c r="E301" s="761">
        <f>'obsah 1'!E309*'obsah 1'!$E$4</f>
        <v>3072</v>
      </c>
      <c r="F301" s="761">
        <f>'obsah 1'!F309*'obsah 1'!$E$4</f>
        <v>3234</v>
      </c>
      <c r="G301" s="762">
        <f>'obsah 1'!G309*'obsah 1'!$E$4</f>
        <v>3919</v>
      </c>
    </row>
    <row r="302" spans="1:7" ht="16" hidden="1" thickBot="1">
      <c r="A302" s="769" t="str">
        <f>'obsah 1'!A310</f>
        <v>Novello</v>
      </c>
      <c r="B302" s="784">
        <f>'obsah 1'!B310</f>
        <v>0</v>
      </c>
      <c r="C302" s="770">
        <f>'obsah 1'!C310*'obsah 1'!$E$4</f>
        <v>0</v>
      </c>
      <c r="D302" s="770">
        <f>'obsah 1'!D310*'obsah 1'!$E$4</f>
        <v>3428</v>
      </c>
      <c r="E302" s="770">
        <f>'obsah 1'!E310*'obsah 1'!$E$4</f>
        <v>0</v>
      </c>
      <c r="F302" s="770">
        <f>'obsah 1'!F310*'obsah 1'!$E$4</f>
        <v>0</v>
      </c>
      <c r="G302" s="771">
        <f>'obsah 1'!G310*'obsah 1'!$E$4</f>
        <v>0</v>
      </c>
    </row>
    <row r="303" spans="1:7" ht="16" hidden="1" thickBot="1">
      <c r="A303" s="772" t="str">
        <f>'obsah 1'!A311</f>
        <v>Novello White</v>
      </c>
      <c r="B303" s="785">
        <f>'obsah 1'!B311</f>
        <v>0</v>
      </c>
      <c r="C303" s="773">
        <f>'obsah 1'!C311*'obsah 1'!$E$4</f>
        <v>0</v>
      </c>
      <c r="D303" s="773">
        <f>'obsah 1'!D311*'obsah 1'!$E$4</f>
        <v>3574</v>
      </c>
      <c r="E303" s="773">
        <f>'obsah 1'!E311*'obsah 1'!$E$4</f>
        <v>0</v>
      </c>
      <c r="F303" s="773">
        <f>'obsah 1'!F311*'obsah 1'!$E$4</f>
        <v>0</v>
      </c>
      <c r="G303" s="774">
        <f>'obsah 1'!G311*'obsah 1'!$E$4</f>
        <v>0</v>
      </c>
    </row>
    <row r="304" spans="1:7" ht="17" hidden="1" thickTop="1" thickBot="1">
      <c r="A304" s="760" t="str">
        <f>'obsah 1'!A312</f>
        <v>str 36</v>
      </c>
      <c r="B304" s="784">
        <f>'obsah 1'!B312</f>
        <v>0</v>
      </c>
      <c r="C304" s="761">
        <f>'obsah 1'!C312*'obsah 1'!$E$4</f>
        <v>0</v>
      </c>
      <c r="D304" s="761">
        <f>'obsah 1'!D312*'obsah 1'!$E$4</f>
        <v>0</v>
      </c>
      <c r="E304" s="761">
        <f>'obsah 1'!E312*'obsah 1'!$E$4</f>
        <v>0</v>
      </c>
      <c r="F304" s="761">
        <f>'obsah 1'!F312*'obsah 1'!$E$4</f>
        <v>0</v>
      </c>
      <c r="G304" s="762">
        <f>'obsah 1'!G312*'obsah 1'!$E$4</f>
        <v>0</v>
      </c>
    </row>
    <row r="305" spans="1:7" ht="16" hidden="1" thickBot="1">
      <c r="A305" s="760" t="str">
        <f>'obsah 1'!A313</f>
        <v>1540 ASYN C</v>
      </c>
      <c r="B305" s="784">
        <f>'obsah 1'!B313</f>
        <v>0</v>
      </c>
      <c r="C305" s="761">
        <f>'obsah 1'!C313*'obsah 1'!$E$4</f>
        <v>3226</v>
      </c>
      <c r="D305" s="761">
        <f>'obsah 1'!D313*'obsah 1'!$E$4</f>
        <v>3357</v>
      </c>
      <c r="E305" s="761">
        <f>'obsah 1'!E313*'obsah 1'!$E$4</f>
        <v>3400</v>
      </c>
      <c r="F305" s="761">
        <f>'obsah 1'!F313*'obsah 1'!$E$4</f>
        <v>3771</v>
      </c>
      <c r="G305" s="762">
        <f>'obsah 1'!G313*'obsah 1'!$E$4</f>
        <v>0</v>
      </c>
    </row>
    <row r="306" spans="1:7" ht="16" hidden="1" thickBot="1">
      <c r="A306" s="760" t="str">
        <f>'obsah 1'!A314</f>
        <v>1540 ASYN</v>
      </c>
      <c r="B306" s="784">
        <f>'obsah 1'!B314</f>
        <v>0</v>
      </c>
      <c r="C306" s="761">
        <f>'obsah 1'!C314*'obsah 1'!$E$4</f>
        <v>2752</v>
      </c>
      <c r="D306" s="761">
        <f>'obsah 1'!D314*'obsah 1'!$E$4</f>
        <v>2883</v>
      </c>
      <c r="E306" s="761">
        <f>'obsah 1'!E314*'obsah 1'!$E$4</f>
        <v>2926</v>
      </c>
      <c r="F306" s="761">
        <f>'obsah 1'!F314*'obsah 1'!$E$4</f>
        <v>3297</v>
      </c>
      <c r="G306" s="762">
        <f>'obsah 1'!G314*'obsah 1'!$E$4</f>
        <v>0</v>
      </c>
    </row>
    <row r="307" spans="1:7" ht="16" hidden="1" thickBot="1">
      <c r="A307" s="760" t="str">
        <f>'obsah 1'!A315</f>
        <v>1140 ASYN C</v>
      </c>
      <c r="B307" s="784">
        <f>'obsah 1'!B315</f>
        <v>0</v>
      </c>
      <c r="C307" s="761">
        <f>'obsah 1'!C315*'obsah 1'!$E$4</f>
        <v>2683</v>
      </c>
      <c r="D307" s="761">
        <f>'obsah 1'!D315*'obsah 1'!$E$4</f>
        <v>2814</v>
      </c>
      <c r="E307" s="761">
        <f>'obsah 1'!E315*'obsah 1'!$E$4</f>
        <v>2870</v>
      </c>
      <c r="F307" s="761">
        <f>'obsah 1'!F315*'obsah 1'!$E$4</f>
        <v>3227</v>
      </c>
      <c r="G307" s="762">
        <f>'obsah 1'!G315*'obsah 1'!$E$4</f>
        <v>0</v>
      </c>
    </row>
    <row r="308" spans="1:7" ht="16" hidden="1" thickBot="1">
      <c r="A308" s="764" t="str">
        <f>'obsah 1'!A316</f>
        <v>1140 ASYN</v>
      </c>
      <c r="B308" s="785">
        <f>'obsah 1'!B316</f>
        <v>0</v>
      </c>
      <c r="C308" s="758">
        <f>'obsah 1'!C316*'obsah 1'!$E$4</f>
        <v>2225</v>
      </c>
      <c r="D308" s="758">
        <f>'obsah 1'!D316*'obsah 1'!$E$4</f>
        <v>2356</v>
      </c>
      <c r="E308" s="758">
        <f>'obsah 1'!E316*'obsah 1'!$E$4</f>
        <v>2399</v>
      </c>
      <c r="F308" s="758">
        <f>'obsah 1'!F316*'obsah 1'!$E$4</f>
        <v>2770</v>
      </c>
      <c r="G308" s="766">
        <f>'obsah 1'!G316*'obsah 1'!$E$4</f>
        <v>0</v>
      </c>
    </row>
    <row r="309" spans="1:7" ht="17" hidden="1" thickTop="1" thickBot="1">
      <c r="A309" s="760" t="str">
        <f>'obsah 1'!A317</f>
        <v>str 37</v>
      </c>
      <c r="B309" s="784">
        <f>'obsah 1'!B317</f>
        <v>0</v>
      </c>
      <c r="C309" s="761">
        <f>'obsah 1'!C317*'obsah 1'!$E$4</f>
        <v>0</v>
      </c>
      <c r="D309" s="761">
        <f>'obsah 1'!D317*'obsah 1'!$E$4</f>
        <v>0</v>
      </c>
      <c r="E309" s="761">
        <f>'obsah 1'!E317*'obsah 1'!$E$4</f>
        <v>0</v>
      </c>
      <c r="F309" s="761">
        <f>'obsah 1'!F317*'obsah 1'!$E$4</f>
        <v>0</v>
      </c>
      <c r="G309" s="762">
        <f>'obsah 1'!G317*'obsah 1'!$E$4</f>
        <v>0</v>
      </c>
    </row>
    <row r="310" spans="1:7" ht="16" hidden="1" thickBot="1">
      <c r="A310" s="760" t="str">
        <f>'obsah 1'!A318</f>
        <v>1640 ASYN C Athea</v>
      </c>
      <c r="B310" s="784">
        <f>'obsah 1'!B318</f>
        <v>0</v>
      </c>
      <c r="C310" s="761">
        <f>'obsah 1'!C318*'obsah 1'!$E$4</f>
        <v>3139</v>
      </c>
      <c r="D310" s="761">
        <f>'obsah 1'!D318*'obsah 1'!$E$4</f>
        <v>3270</v>
      </c>
      <c r="E310" s="761">
        <f>'obsah 1'!E318*'obsah 1'!$E$4</f>
        <v>3313</v>
      </c>
      <c r="F310" s="761">
        <f>'obsah 1'!F318*'obsah 1'!$E$4</f>
        <v>3684</v>
      </c>
      <c r="G310" s="762">
        <f>'obsah 1'!G318*'obsah 1'!$E$4</f>
        <v>0</v>
      </c>
    </row>
    <row r="311" spans="1:7" ht="16" hidden="1" thickBot="1">
      <c r="A311" s="760" t="str">
        <f>'obsah 1'!A319</f>
        <v>1640 ASYN Athea</v>
      </c>
      <c r="B311" s="784">
        <f>'obsah 1'!B319</f>
        <v>0</v>
      </c>
      <c r="C311" s="761">
        <f>'obsah 1'!C319*'obsah 1'!$E$4</f>
        <v>2691</v>
      </c>
      <c r="D311" s="761">
        <f>'obsah 1'!D319*'obsah 1'!$E$4</f>
        <v>2822</v>
      </c>
      <c r="E311" s="761">
        <f>'obsah 1'!E319*'obsah 1'!$E$4</f>
        <v>2864</v>
      </c>
      <c r="F311" s="761">
        <f>'obsah 1'!F319*'obsah 1'!$E$4</f>
        <v>3235</v>
      </c>
      <c r="G311" s="762">
        <f>'obsah 1'!G319*'obsah 1'!$E$4</f>
        <v>0</v>
      </c>
    </row>
    <row r="312" spans="1:7" ht="16" hidden="1" thickBot="1">
      <c r="A312" s="760" t="str">
        <f>'obsah 1'!A320</f>
        <v>Panther ASYN C</v>
      </c>
      <c r="B312" s="784">
        <f>'obsah 1'!B320</f>
        <v>0</v>
      </c>
      <c r="C312" s="761">
        <f>'obsah 1'!C320*'obsah 1'!$E$4</f>
        <v>2313</v>
      </c>
      <c r="D312" s="761">
        <f>'obsah 1'!D320*'obsah 1'!$E$4</f>
        <v>2444</v>
      </c>
      <c r="E312" s="761">
        <f>'obsah 1'!E320*'obsah 1'!$E$4</f>
        <v>2487</v>
      </c>
      <c r="F312" s="761">
        <f>'obsah 1'!F320*'obsah 1'!$E$4</f>
        <v>2858</v>
      </c>
      <c r="G312" s="762">
        <f>'obsah 1'!G320*'obsah 1'!$E$4</f>
        <v>0</v>
      </c>
    </row>
    <row r="313" spans="1:7" ht="16" hidden="1" thickBot="1">
      <c r="A313" s="764" t="str">
        <f>'obsah 1'!A321</f>
        <v>Panther ASYN</v>
      </c>
      <c r="B313" s="785">
        <f>'obsah 1'!B321</f>
        <v>0</v>
      </c>
      <c r="C313" s="758">
        <f>'obsah 1'!C321*'obsah 1'!$E$4</f>
        <v>1879</v>
      </c>
      <c r="D313" s="758">
        <f>'obsah 1'!D321*'obsah 1'!$E$4</f>
        <v>2010</v>
      </c>
      <c r="E313" s="758">
        <f>'obsah 1'!E321*'obsah 1'!$E$4</f>
        <v>2053</v>
      </c>
      <c r="F313" s="758">
        <f>'obsah 1'!F321*'obsah 1'!$E$4</f>
        <v>2423</v>
      </c>
      <c r="G313" s="766">
        <f>'obsah 1'!G321*'obsah 1'!$E$4</f>
        <v>0</v>
      </c>
    </row>
    <row r="314" spans="1:7" ht="17" hidden="1" thickTop="1" thickBot="1">
      <c r="A314" s="760" t="str">
        <f>'obsah 1'!A322</f>
        <v>str 38</v>
      </c>
      <c r="B314" s="784">
        <f>'obsah 1'!B322</f>
        <v>0</v>
      </c>
      <c r="C314" s="761">
        <f>'obsah 1'!C322*'obsah 1'!$E$4</f>
        <v>0</v>
      </c>
      <c r="D314" s="761">
        <f>'obsah 1'!D322*'obsah 1'!$E$4</f>
        <v>0</v>
      </c>
      <c r="E314" s="761">
        <f>'obsah 1'!E322*'obsah 1'!$E$4</f>
        <v>0</v>
      </c>
      <c r="F314" s="761">
        <f>'obsah 1'!F322*'obsah 1'!$E$4</f>
        <v>0</v>
      </c>
      <c r="G314" s="762">
        <f>'obsah 1'!G322*'obsah 1'!$E$4</f>
        <v>0</v>
      </c>
    </row>
    <row r="315" spans="1:7" ht="16" hidden="1" thickBot="1">
      <c r="A315" s="760" t="str">
        <f>'obsah 1'!A323</f>
        <v>Panther</v>
      </c>
      <c r="B315" s="784">
        <f>'obsah 1'!B323</f>
        <v>0</v>
      </c>
      <c r="C315" s="761">
        <f>'obsah 1'!C323*'obsah 1'!$E$4</f>
        <v>1603</v>
      </c>
      <c r="D315" s="761">
        <f>'obsah 1'!D323*'obsah 1'!$E$4</f>
        <v>1734</v>
      </c>
      <c r="E315" s="761">
        <f>'obsah 1'!E323*'obsah 1'!$E$4</f>
        <v>1777</v>
      </c>
      <c r="F315" s="761">
        <f>'obsah 1'!F323*'obsah 1'!$E$4</f>
        <v>2147</v>
      </c>
      <c r="G315" s="762">
        <f>'obsah 1'!G323*'obsah 1'!$E$4</f>
        <v>0</v>
      </c>
    </row>
    <row r="316" spans="1:7" ht="16" hidden="1" thickBot="1">
      <c r="A316" s="760" t="str">
        <f>'obsah 1'!A324</f>
        <v>1080 MEK</v>
      </c>
      <c r="B316" s="784">
        <f>'obsah 1'!B324</f>
        <v>0</v>
      </c>
      <c r="C316" s="761">
        <f>'obsah 1'!C324*'obsah 1'!$E$4</f>
        <v>1482</v>
      </c>
      <c r="D316" s="761">
        <f>'obsah 1'!D324*'obsah 1'!$E$4</f>
        <v>1613</v>
      </c>
      <c r="E316" s="761">
        <f>'obsah 1'!E324*'obsah 1'!$E$4</f>
        <v>1656</v>
      </c>
      <c r="F316" s="761">
        <f>'obsah 1'!F324*'obsah 1'!$E$4</f>
        <v>2026</v>
      </c>
      <c r="G316" s="762">
        <f>'obsah 1'!G324*'obsah 1'!$E$4</f>
        <v>0</v>
      </c>
    </row>
    <row r="317" spans="1:7" ht="16" hidden="1" thickBot="1">
      <c r="A317" s="769" t="str">
        <f>'obsah 1'!A325</f>
        <v>FARO</v>
      </c>
      <c r="B317" s="784">
        <f>'obsah 1'!B325</f>
        <v>0</v>
      </c>
      <c r="C317" s="770">
        <f>'obsah 1'!C325*'obsah 1'!$E$4</f>
        <v>0</v>
      </c>
      <c r="D317" s="770">
        <f>'obsah 1'!D325*'obsah 1'!$E$4</f>
        <v>3563</v>
      </c>
      <c r="E317" s="770">
        <f>'obsah 1'!E325*'obsah 1'!$E$4</f>
        <v>0</v>
      </c>
      <c r="F317" s="770">
        <f>'obsah 1'!F325*'obsah 1'!$E$4</f>
        <v>0</v>
      </c>
      <c r="G317" s="771">
        <f>'obsah 1'!G325*'obsah 1'!$E$4</f>
        <v>0</v>
      </c>
    </row>
    <row r="318" spans="1:7" ht="16" hidden="1" thickBot="1">
      <c r="A318" s="772" t="str">
        <f>'obsah 1'!A326</f>
        <v>DELFO</v>
      </c>
      <c r="B318" s="785">
        <f>'obsah 1'!B326</f>
        <v>0</v>
      </c>
      <c r="C318" s="773">
        <f>'obsah 1'!C326*'obsah 1'!$E$4</f>
        <v>0</v>
      </c>
      <c r="D318" s="770">
        <f>'obsah 1'!D326*'obsah 1'!$E$4</f>
        <v>3410</v>
      </c>
      <c r="E318" s="773">
        <f>'obsah 1'!E326*'obsah 1'!$E$4</f>
        <v>0</v>
      </c>
      <c r="F318" s="773">
        <f>'obsah 1'!F326*'obsah 1'!$E$4</f>
        <v>0</v>
      </c>
      <c r="G318" s="774">
        <f>'obsah 1'!G326*'obsah 1'!$E$4</f>
        <v>0</v>
      </c>
    </row>
    <row r="319" spans="1:7" ht="17" hidden="1" thickTop="1" thickBot="1">
      <c r="A319" s="760" t="str">
        <f>'obsah 1'!A327</f>
        <v>str. 39</v>
      </c>
      <c r="B319" s="784">
        <f>'obsah 1'!B327</f>
        <v>0</v>
      </c>
      <c r="C319" s="761">
        <f>'obsah 1'!C327*'obsah 1'!$E$4</f>
        <v>0</v>
      </c>
      <c r="D319" s="761">
        <f>'obsah 1'!D327*'obsah 1'!$E$4</f>
        <v>0</v>
      </c>
      <c r="E319" s="761">
        <f>'obsah 1'!E327*'obsah 1'!$E$4</f>
        <v>0</v>
      </c>
      <c r="F319" s="761">
        <f>'obsah 1'!F327*'obsah 1'!$E$4</f>
        <v>0</v>
      </c>
      <c r="G319" s="762">
        <f>'obsah 1'!G327*'obsah 1'!$E$4</f>
        <v>0</v>
      </c>
    </row>
    <row r="320" spans="1:7" ht="16" hidden="1" thickBot="1">
      <c r="A320" s="769" t="str">
        <f>'obsah 1'!A328</f>
        <v>NEVADA</v>
      </c>
      <c r="B320" s="784">
        <f>'obsah 1'!B328</f>
        <v>0</v>
      </c>
      <c r="C320" s="770">
        <f>'obsah 1'!C328*'obsah 1'!$E$4</f>
        <v>0</v>
      </c>
      <c r="D320" s="770">
        <f>'obsah 1'!D328*'obsah 1'!$E$4</f>
        <v>3162</v>
      </c>
      <c r="E320" s="770">
        <f>'obsah 1'!E328*'obsah 1'!$E$4</f>
        <v>0</v>
      </c>
      <c r="F320" s="770">
        <f>'obsah 1'!F328*'obsah 1'!$E$4</f>
        <v>0</v>
      </c>
      <c r="G320" s="771" t="e">
        <f>'obsah 1'!G328*'obsah 1'!$E$4</f>
        <v>#VALUE!</v>
      </c>
    </row>
    <row r="321" spans="1:7" ht="16" hidden="1" thickBot="1">
      <c r="A321" s="772" t="str">
        <f>'obsah 1'!A329</f>
        <v>NEVADA LARGE</v>
      </c>
      <c r="B321" s="785">
        <f>'obsah 1'!B329</f>
        <v>0</v>
      </c>
      <c r="C321" s="773">
        <f>'obsah 1'!C329*'obsah 1'!$E$4</f>
        <v>0</v>
      </c>
      <c r="D321" s="770">
        <f>'obsah 1'!D329*'obsah 1'!$E$4</f>
        <v>3400</v>
      </c>
      <c r="E321" s="773">
        <f>'obsah 1'!E329*'obsah 1'!$E$4</f>
        <v>0</v>
      </c>
      <c r="F321" s="773">
        <f>'obsah 1'!F329*'obsah 1'!$E$4</f>
        <v>0</v>
      </c>
      <c r="G321" s="774" t="e">
        <f>'obsah 1'!G329*'obsah 1'!$E$4</f>
        <v>#VALUE!</v>
      </c>
    </row>
    <row r="322" spans="1:7" ht="17" hidden="1" thickTop="1" thickBot="1">
      <c r="A322" s="760" t="str">
        <f>'obsah 1'!A330</f>
        <v>str 40</v>
      </c>
      <c r="B322" s="784">
        <f>'obsah 1'!B330</f>
        <v>0</v>
      </c>
      <c r="C322" s="761">
        <f>'obsah 1'!C330*'obsah 1'!$E$4</f>
        <v>0</v>
      </c>
      <c r="D322" s="761">
        <f>'obsah 1'!D330*'obsah 1'!$E$4</f>
        <v>0</v>
      </c>
      <c r="E322" s="761">
        <f>'obsah 1'!E330*'obsah 1'!$E$4</f>
        <v>0</v>
      </c>
      <c r="F322" s="761">
        <f>'obsah 1'!F330*'obsah 1'!$E$4</f>
        <v>0</v>
      </c>
      <c r="G322" s="762">
        <f>'obsah 1'!G330*'obsah 1'!$E$4</f>
        <v>0</v>
      </c>
    </row>
    <row r="323" spans="1:7" ht="16" hidden="1" thickBot="1">
      <c r="A323" s="760" t="str">
        <f>'obsah 1'!A331</f>
        <v>2180/S Magix HIGH</v>
      </c>
      <c r="B323" s="784">
        <f>'obsah 1'!B331</f>
        <v>0</v>
      </c>
      <c r="C323" s="761">
        <f>'obsah 1'!C331*'obsah 1'!$E$4</f>
        <v>3711</v>
      </c>
      <c r="D323" s="761">
        <f>'obsah 1'!D331*'obsah 1'!$E$4</f>
        <v>3874</v>
      </c>
      <c r="E323" s="761">
        <f>'obsah 1'!E331*'obsah 1'!$E$4</f>
        <v>4102</v>
      </c>
      <c r="F323" s="761">
        <f>'obsah 1'!F331*'obsah 1'!$E$4</f>
        <v>4264</v>
      </c>
      <c r="G323" s="762">
        <f>'obsah 1'!G331*'obsah 1'!$E$4</f>
        <v>0</v>
      </c>
    </row>
    <row r="324" spans="1:7" ht="16" hidden="1" thickBot="1">
      <c r="A324" s="760" t="str">
        <f>'obsah 1'!A332</f>
        <v>2180/S Magix</v>
      </c>
      <c r="B324" s="784">
        <f>'obsah 1'!B332</f>
        <v>0</v>
      </c>
      <c r="C324" s="761">
        <f>'obsah 1'!C332*'obsah 1'!$E$4</f>
        <v>3248</v>
      </c>
      <c r="D324" s="761">
        <f>'obsah 1'!D332*'obsah 1'!$E$4</f>
        <v>3411</v>
      </c>
      <c r="E324" s="761">
        <f>'obsah 1'!E332*'obsah 1'!$E$4</f>
        <v>3639</v>
      </c>
      <c r="F324" s="761">
        <f>'obsah 1'!F332*'obsah 1'!$E$4</f>
        <v>3802</v>
      </c>
      <c r="G324" s="762">
        <f>'obsah 1'!G332*'obsah 1'!$E$4</f>
        <v>0</v>
      </c>
    </row>
    <row r="325" spans="1:7" ht="16" hidden="1" thickBot="1">
      <c r="A325" s="760" t="str">
        <f>'obsah 1'!A333</f>
        <v>2180/S Magix NET</v>
      </c>
      <c r="B325" s="784">
        <f>'obsah 1'!B333</f>
        <v>0</v>
      </c>
      <c r="C325" s="761">
        <f>'obsah 1'!C333*'obsah 1'!$E$4</f>
        <v>3510</v>
      </c>
      <c r="D325" s="761">
        <f>'obsah 1'!D333*'obsah 1'!$E$4</f>
        <v>3608</v>
      </c>
      <c r="E325" s="761">
        <f>'obsah 1'!E333*'obsah 1'!$E$4</f>
        <v>3745</v>
      </c>
      <c r="F325" s="761">
        <f>'obsah 1'!F333*'obsah 1'!$E$4</f>
        <v>3842</v>
      </c>
      <c r="G325" s="762">
        <f>'obsah 1'!G333*'obsah 1'!$E$4</f>
        <v>0</v>
      </c>
    </row>
    <row r="326" spans="1:7" ht="16" hidden="1" thickBot="1">
      <c r="A326" s="760" t="str">
        <f>'obsah 1'!A334</f>
        <v>Spider</v>
      </c>
      <c r="B326" s="784">
        <f>'obsah 1'!B334</f>
        <v>0</v>
      </c>
      <c r="C326" s="761">
        <f>'obsah 1'!C334*'obsah 1'!$E$4</f>
        <v>1313</v>
      </c>
      <c r="D326" s="761">
        <f>'obsah 1'!D334*'obsah 1'!$E$4</f>
        <v>1411</v>
      </c>
      <c r="E326" s="761">
        <f>'obsah 1'!E334*'obsah 1'!$E$4</f>
        <v>1548</v>
      </c>
      <c r="F326" s="761">
        <f>'obsah 1'!F334*'obsah 1'!$E$4</f>
        <v>1646</v>
      </c>
      <c r="G326" s="762">
        <f>'obsah 1'!G334*'obsah 1'!$E$4</f>
        <v>0</v>
      </c>
    </row>
    <row r="327" spans="1:7" ht="16" hidden="1" thickBot="1">
      <c r="A327" s="760" t="str">
        <f>'obsah 1'!A335</f>
        <v>Taurus TN (TG)</v>
      </c>
      <c r="B327" s="784">
        <f>'obsah 1'!B335</f>
        <v>0</v>
      </c>
      <c r="C327" s="761">
        <f>'obsah 1'!C335*'obsah 1'!$E$4</f>
        <v>813</v>
      </c>
      <c r="D327" s="761">
        <f>'obsah 1'!D335*'obsah 1'!$E$4</f>
        <v>944</v>
      </c>
      <c r="E327" s="761">
        <f>'obsah 1'!E335*'obsah 1'!$E$4</f>
        <v>987</v>
      </c>
      <c r="F327" s="761">
        <f>'obsah 1'!F335*'obsah 1'!$E$4</f>
        <v>1357</v>
      </c>
      <c r="G327" s="762">
        <f>'obsah 1'!G335*'obsah 1'!$E$4</f>
        <v>0</v>
      </c>
    </row>
    <row r="328" spans="1:7" ht="16" hidden="1" thickBot="1">
      <c r="A328" s="764" t="str">
        <f>'obsah 1'!A336</f>
        <v>Taurus TC</v>
      </c>
      <c r="B328" s="785">
        <f>'obsah 1'!B336</f>
        <v>0</v>
      </c>
      <c r="C328" s="758">
        <f>'obsah 1'!C336*'obsah 1'!$E$4</f>
        <v>1107</v>
      </c>
      <c r="D328" s="758">
        <f>'obsah 1'!D336*'obsah 1'!$E$4</f>
        <v>1204</v>
      </c>
      <c r="E328" s="758">
        <f>'obsah 1'!E336*'obsah 1'!$E$4</f>
        <v>1341</v>
      </c>
      <c r="F328" s="758">
        <f>'obsah 1'!F336*'obsah 1'!$E$4</f>
        <v>1439</v>
      </c>
      <c r="G328" s="766">
        <f>'obsah 1'!G336*'obsah 1'!$E$4</f>
        <v>0</v>
      </c>
    </row>
    <row r="329" spans="1:7" ht="17" hidden="1" thickTop="1" thickBot="1">
      <c r="A329" s="760" t="str">
        <f>'obsah 1'!A337</f>
        <v>str 41</v>
      </c>
      <c r="B329" s="784">
        <f>'obsah 1'!B337</f>
        <v>0</v>
      </c>
      <c r="C329" s="761">
        <f>'obsah 1'!C337*'obsah 1'!$E$4</f>
        <v>0</v>
      </c>
      <c r="D329" s="761">
        <f>'obsah 1'!D337*'obsah 1'!$E$4</f>
        <v>0</v>
      </c>
      <c r="E329" s="761">
        <f>'obsah 1'!E337*'obsah 1'!$E$4</f>
        <v>0</v>
      </c>
      <c r="F329" s="761">
        <f>'obsah 1'!F337*'obsah 1'!$E$4</f>
        <v>0</v>
      </c>
      <c r="G329" s="762">
        <f>'obsah 1'!G337*'obsah 1'!$E$4</f>
        <v>0</v>
      </c>
    </row>
    <row r="330" spans="1:7" ht="16" hidden="1" thickBot="1">
      <c r="A330" s="760" t="str">
        <f>'obsah 1'!A338</f>
        <v>Taurus PN (PG) ISO</v>
      </c>
      <c r="B330" s="784">
        <f>'obsah 1'!B338</f>
        <v>0</v>
      </c>
      <c r="C330" s="761">
        <f>'obsah 1'!C338*'obsah 1'!$E$4</f>
        <v>0</v>
      </c>
      <c r="D330" s="761">
        <f>'obsah 1'!D338*'obsah 1'!$E$4</f>
        <v>897</v>
      </c>
      <c r="E330" s="761">
        <f>'obsah 1'!E338*'obsah 1'!$E$4</f>
        <v>0</v>
      </c>
      <c r="F330" s="761">
        <f>'obsah 1'!F338*'obsah 1'!$E$4</f>
        <v>0</v>
      </c>
      <c r="G330" s="762">
        <f>'obsah 1'!G338*'obsah 1'!$E$4</f>
        <v>0</v>
      </c>
    </row>
    <row r="331" spans="1:7" ht="16" hidden="1" thickBot="1">
      <c r="A331" s="760" t="str">
        <f>'obsah 1'!A339</f>
        <v>Taurus PC ISO</v>
      </c>
      <c r="B331" s="784">
        <f>'obsah 1'!B339</f>
        <v>0</v>
      </c>
      <c r="C331" s="761">
        <f>'obsah 1'!C339*'obsah 1'!$E$4</f>
        <v>0</v>
      </c>
      <c r="D331" s="761">
        <f>'obsah 1'!D339*'obsah 1'!$E$4</f>
        <v>1158</v>
      </c>
      <c r="E331" s="761">
        <f>'obsah 1'!E339*'obsah 1'!$E$4</f>
        <v>0</v>
      </c>
      <c r="F331" s="761">
        <f>'obsah 1'!F339*'obsah 1'!$E$4</f>
        <v>0</v>
      </c>
      <c r="G331" s="762">
        <f>'obsah 1'!G339*'obsah 1'!$E$4</f>
        <v>0</v>
      </c>
    </row>
    <row r="332" spans="1:7" ht="16" hidden="1" thickBot="1">
      <c r="A332" s="760" t="str">
        <f>'obsah 1'!A340</f>
        <v>112x PN (PG) ISO</v>
      </c>
      <c r="B332" s="789" t="str">
        <f>'obsah 1'!B340</f>
        <v>1 122</v>
      </c>
      <c r="C332" s="761">
        <f>'obsah 1'!C340*'obsah 1'!$E$4</f>
        <v>0</v>
      </c>
      <c r="D332" s="761">
        <f>'obsah 1'!D340*'obsah 1'!$E$4</f>
        <v>4457</v>
      </c>
      <c r="E332" s="761">
        <f>'obsah 1'!E340*'obsah 1'!$E$4</f>
        <v>0</v>
      </c>
      <c r="F332" s="761">
        <f>'obsah 1'!F340*'obsah 1'!$E$4</f>
        <v>0</v>
      </c>
      <c r="G332" s="762">
        <f>'obsah 1'!G340*'obsah 1'!$E$4</f>
        <v>0</v>
      </c>
    </row>
    <row r="333" spans="1:7" ht="16" hidden="1" thickBot="1">
      <c r="A333" s="760" t="str">
        <f>'obsah 1'!A341</f>
        <v>jina strana</v>
      </c>
      <c r="B333" s="789" t="str">
        <f>'obsah 1'!B341</f>
        <v>1 123</v>
      </c>
      <c r="C333" s="761">
        <f>'obsah 1'!C341*'obsah 1'!$E$4</f>
        <v>0</v>
      </c>
      <c r="D333" s="761">
        <f>'obsah 1'!D341*'obsah 1'!$E$4</f>
        <v>5734</v>
      </c>
      <c r="E333" s="761">
        <f>'obsah 1'!E341*'obsah 1'!$E$4</f>
        <v>0</v>
      </c>
      <c r="F333" s="761">
        <f>'obsah 1'!F341*'obsah 1'!$E$4</f>
        <v>0</v>
      </c>
      <c r="G333" s="762">
        <f>'obsah 1'!G341*'obsah 1'!$E$4</f>
        <v>0</v>
      </c>
    </row>
    <row r="334" spans="1:7" ht="16" hidden="1" thickBot="1">
      <c r="A334" s="760">
        <f>'obsah 1'!A342</f>
        <v>0</v>
      </c>
      <c r="B334" s="789" t="str">
        <f>'obsah 1'!B342</f>
        <v>1 124</v>
      </c>
      <c r="C334" s="761">
        <f>'obsah 1'!C342*'obsah 1'!$E$4</f>
        <v>0</v>
      </c>
      <c r="D334" s="761">
        <f>'obsah 1'!D342*'obsah 1'!$E$4</f>
        <v>7178</v>
      </c>
      <c r="E334" s="761">
        <f>'obsah 1'!E342*'obsah 1'!$E$4</f>
        <v>0</v>
      </c>
      <c r="F334" s="761">
        <f>'obsah 1'!F342*'obsah 1'!$E$4</f>
        <v>0</v>
      </c>
      <c r="G334" s="762">
        <f>'obsah 1'!G342*'obsah 1'!$E$4</f>
        <v>0</v>
      </c>
    </row>
    <row r="335" spans="1:7" ht="16" hidden="1" thickBot="1">
      <c r="A335" s="760">
        <f>'obsah 1'!A343</f>
        <v>0</v>
      </c>
      <c r="B335" s="789" t="str">
        <f>'obsah 1'!B343</f>
        <v>1 125</v>
      </c>
      <c r="C335" s="761">
        <f>'obsah 1'!C343*'obsah 1'!$E$4</f>
        <v>0</v>
      </c>
      <c r="D335" s="761">
        <f>'obsah 1'!D343*'obsah 1'!$E$4</f>
        <v>9389</v>
      </c>
      <c r="E335" s="761">
        <f>'obsah 1'!E343*'obsah 1'!$E$4</f>
        <v>0</v>
      </c>
      <c r="F335" s="761">
        <f>'obsah 1'!F343*'obsah 1'!$E$4</f>
        <v>0</v>
      </c>
      <c r="G335" s="762">
        <f>'obsah 1'!G343*'obsah 1'!$E$4</f>
        <v>0</v>
      </c>
    </row>
    <row r="336" spans="1:7" ht="16" hidden="1" thickBot="1">
      <c r="A336" s="760" t="str">
        <f>'obsah 1'!A344</f>
        <v>Taurus TN (TG) NET</v>
      </c>
      <c r="B336" s="784">
        <f>'obsah 1'!B344</f>
        <v>0</v>
      </c>
      <c r="C336" s="761">
        <f>'obsah 1'!C344*'obsah 1'!$E$4</f>
        <v>933</v>
      </c>
      <c r="D336" s="761">
        <f>'obsah 1'!D344*'obsah 1'!$E$4</f>
        <v>1030</v>
      </c>
      <c r="E336" s="761">
        <f>'obsah 1'!E344*'obsah 1'!$E$4</f>
        <v>1167</v>
      </c>
      <c r="F336" s="761">
        <f>'obsah 1'!F344*'obsah 1'!$E$4</f>
        <v>1265</v>
      </c>
      <c r="G336" s="762">
        <f>'obsah 1'!G344*'obsah 1'!$E$4</f>
        <v>0</v>
      </c>
    </row>
    <row r="337" spans="1:7" ht="16" hidden="1" thickBot="1">
      <c r="A337" s="764" t="str">
        <f>'obsah 1'!A345</f>
        <v>Taurus TC NET</v>
      </c>
      <c r="B337" s="785">
        <f>'obsah 1'!B345</f>
        <v>0</v>
      </c>
      <c r="C337" s="758">
        <f>'obsah 1'!C345*'obsah 1'!$E$4</f>
        <v>1194</v>
      </c>
      <c r="D337" s="758">
        <f>'obsah 1'!D345*'obsah 1'!$E$4</f>
        <v>1292</v>
      </c>
      <c r="E337" s="758">
        <f>'obsah 1'!E345*'obsah 1'!$E$4</f>
        <v>1429</v>
      </c>
      <c r="F337" s="758">
        <f>'obsah 1'!F345*'obsah 1'!$E$4</f>
        <v>1526</v>
      </c>
      <c r="G337" s="766">
        <f>'obsah 1'!G345*'obsah 1'!$E$4</f>
        <v>0</v>
      </c>
    </row>
    <row r="338" spans="1:7" ht="17" hidden="1" thickTop="1" thickBot="1">
      <c r="A338" s="760" t="str">
        <f>'obsah 1'!A346</f>
        <v>str 42</v>
      </c>
      <c r="B338" s="787">
        <f>'obsah 1'!B346</f>
        <v>0</v>
      </c>
      <c r="C338" s="761">
        <f>'obsah 1'!C346*'obsah 1'!$E$4</f>
        <v>0</v>
      </c>
      <c r="D338" s="761">
        <f>'obsah 1'!D346*'obsah 1'!$E$4</f>
        <v>0</v>
      </c>
      <c r="E338" s="761">
        <f>'obsah 1'!E346*'obsah 1'!$E$4</f>
        <v>0</v>
      </c>
      <c r="F338" s="761">
        <f>'obsah 1'!F346*'obsah 1'!$E$4</f>
        <v>0</v>
      </c>
      <c r="G338" s="762">
        <f>'obsah 1'!G346*'obsah 1'!$E$4</f>
        <v>0</v>
      </c>
    </row>
    <row r="339" spans="1:7" ht="16" hidden="1" thickBot="1">
      <c r="A339" s="760" t="str">
        <f>'obsah 1'!A347</f>
        <v>1120 L</v>
      </c>
      <c r="B339" s="787" t="str">
        <f>'obsah 1'!B347</f>
        <v>N</v>
      </c>
      <c r="C339" s="761">
        <f>'obsah 1'!C347*'obsah 1'!$E$4</f>
        <v>0</v>
      </c>
      <c r="D339" s="761">
        <f>'obsah 1'!D347*'obsah 1'!$E$4</f>
        <v>1354</v>
      </c>
      <c r="E339" s="761">
        <f>'obsah 1'!E347*'obsah 1'!$E$4</f>
        <v>0</v>
      </c>
      <c r="F339" s="761">
        <f>'obsah 1'!F347*'obsah 1'!$E$4</f>
        <v>0</v>
      </c>
      <c r="G339" s="762">
        <f>'obsah 1'!G347*'obsah 1'!$E$4</f>
        <v>0</v>
      </c>
    </row>
    <row r="340" spans="1:7" ht="16" hidden="1" thickBot="1">
      <c r="A340" s="760">
        <f>'obsah 1'!A348</f>
        <v>0</v>
      </c>
      <c r="B340" s="787" t="str">
        <f>'obsah 1'!B348</f>
        <v>C</v>
      </c>
      <c r="C340" s="761">
        <f>'obsah 1'!C348*'obsah 1'!$E$4</f>
        <v>0</v>
      </c>
      <c r="D340" s="761">
        <f>'obsah 1'!D348*'obsah 1'!$E$4</f>
        <v>1628</v>
      </c>
      <c r="E340" s="761">
        <f>'obsah 1'!E348*'obsah 1'!$E$4</f>
        <v>0</v>
      </c>
      <c r="F340" s="761">
        <f>'obsah 1'!F348*'obsah 1'!$E$4</f>
        <v>0</v>
      </c>
      <c r="G340" s="762">
        <f>'obsah 1'!G348*'obsah 1'!$E$4</f>
        <v>0</v>
      </c>
    </row>
    <row r="341" spans="1:7" ht="16" hidden="1" thickBot="1">
      <c r="A341" s="760">
        <f>'obsah 1'!A349</f>
        <v>0</v>
      </c>
      <c r="B341" s="787" t="str">
        <f>'obsah 1'!B349</f>
        <v>G</v>
      </c>
      <c r="C341" s="761">
        <f>'obsah 1'!C349*'obsah 1'!$E$4</f>
        <v>0</v>
      </c>
      <c r="D341" s="761">
        <f>'obsah 1'!D349*'obsah 1'!$E$4</f>
        <v>1369</v>
      </c>
      <c r="E341" s="761">
        <f>'obsah 1'!E349*'obsah 1'!$E$4</f>
        <v>0</v>
      </c>
      <c r="F341" s="761">
        <f>'obsah 1'!F349*'obsah 1'!$E$4</f>
        <v>0</v>
      </c>
      <c r="G341" s="762">
        <f>'obsah 1'!G349*'obsah 1'!$E$4</f>
        <v>0</v>
      </c>
    </row>
    <row r="342" spans="1:7" ht="16" hidden="1" thickBot="1">
      <c r="A342" s="760" t="str">
        <f>'obsah 1'!A350</f>
        <v>112x LN (LG)</v>
      </c>
      <c r="B342" s="789" t="str">
        <f>'obsah 1'!B350</f>
        <v>1 122</v>
      </c>
      <c r="C342" s="761">
        <f>'obsah 1'!C350*'obsah 1'!$E$4</f>
        <v>0</v>
      </c>
      <c r="D342" s="761">
        <f>'obsah 1'!D350*'obsah 1'!$E$4</f>
        <v>5403</v>
      </c>
      <c r="E342" s="761">
        <f>'obsah 1'!E350*'obsah 1'!$E$4</f>
        <v>0</v>
      </c>
      <c r="F342" s="761">
        <f>'obsah 1'!F350*'obsah 1'!$E$4</f>
        <v>0</v>
      </c>
      <c r="G342" s="762">
        <f>'obsah 1'!G350*'obsah 1'!$E$4</f>
        <v>0</v>
      </c>
    </row>
    <row r="343" spans="1:7" ht="16" hidden="1" thickBot="1">
      <c r="A343" s="760">
        <f>'obsah 1'!A351</f>
        <v>0</v>
      </c>
      <c r="B343" s="789" t="str">
        <f>'obsah 1'!B351</f>
        <v>1 123</v>
      </c>
      <c r="C343" s="761">
        <f>'obsah 1'!C351*'obsah 1'!$E$4</f>
        <v>0</v>
      </c>
      <c r="D343" s="761">
        <f>'obsah 1'!D351*'obsah 1'!$E$4</f>
        <v>7155</v>
      </c>
      <c r="E343" s="761">
        <f>'obsah 1'!E351*'obsah 1'!$E$4</f>
        <v>0</v>
      </c>
      <c r="F343" s="761">
        <f>'obsah 1'!F351*'obsah 1'!$E$4</f>
        <v>0</v>
      </c>
      <c r="G343" s="762">
        <f>'obsah 1'!G351*'obsah 1'!$E$4</f>
        <v>0</v>
      </c>
    </row>
    <row r="344" spans="1:7" ht="16" hidden="1" thickBot="1">
      <c r="A344" s="760">
        <f>'obsah 1'!A352</f>
        <v>0</v>
      </c>
      <c r="B344" s="789" t="str">
        <f>'obsah 1'!B352</f>
        <v>1 124</v>
      </c>
      <c r="C344" s="761">
        <f>'obsah 1'!C352*'obsah 1'!$E$4</f>
        <v>0</v>
      </c>
      <c r="D344" s="761">
        <f>'obsah 1'!D352*'obsah 1'!$E$4</f>
        <v>9074</v>
      </c>
      <c r="E344" s="761">
        <f>'obsah 1'!E352*'obsah 1'!$E$4</f>
        <v>0</v>
      </c>
      <c r="F344" s="761">
        <f>'obsah 1'!F352*'obsah 1'!$E$4</f>
        <v>0</v>
      </c>
      <c r="G344" s="762">
        <f>'obsah 1'!G352*'obsah 1'!$E$4</f>
        <v>0</v>
      </c>
    </row>
    <row r="345" spans="1:7" ht="16" hidden="1" thickBot="1">
      <c r="A345" s="760">
        <f>'obsah 1'!A353</f>
        <v>0</v>
      </c>
      <c r="B345" s="789" t="str">
        <f>'obsah 1'!B353</f>
        <v>1 125</v>
      </c>
      <c r="C345" s="761">
        <f>'obsah 1'!C353*'obsah 1'!$E$4</f>
        <v>0</v>
      </c>
      <c r="D345" s="761">
        <f>'obsah 1'!D353*'obsah 1'!$E$4</f>
        <v>11741</v>
      </c>
      <c r="E345" s="761">
        <f>'obsah 1'!E353*'obsah 1'!$E$4</f>
        <v>0</v>
      </c>
      <c r="F345" s="761">
        <f>'obsah 1'!F353*'obsah 1'!$E$4</f>
        <v>0</v>
      </c>
      <c r="G345" s="762">
        <f>'obsah 1'!G353*'obsah 1'!$E$4</f>
        <v>0</v>
      </c>
    </row>
    <row r="346" spans="1:7" ht="16" hidden="1" thickBot="1">
      <c r="A346" s="760" t="str">
        <f>'obsah 1'!A354</f>
        <v>Taurus PN (PG) LAYER</v>
      </c>
      <c r="B346" s="787">
        <f>'obsah 1'!B354</f>
        <v>0</v>
      </c>
      <c r="C346" s="761">
        <f>'obsah 1'!C354*'obsah 1'!$E$4</f>
        <v>0</v>
      </c>
      <c r="D346" s="761">
        <f>'obsah 1'!D354*'obsah 1'!$E$4</f>
        <v>926</v>
      </c>
      <c r="E346" s="761">
        <f>'obsah 1'!E354*'obsah 1'!$E$4</f>
        <v>0</v>
      </c>
      <c r="F346" s="761">
        <f>'obsah 1'!F354*'obsah 1'!$E$4</f>
        <v>0</v>
      </c>
      <c r="G346" s="762">
        <f>'obsah 1'!G354*'obsah 1'!$E$4</f>
        <v>0</v>
      </c>
    </row>
    <row r="347" spans="1:7" ht="16" hidden="1" thickBot="1">
      <c r="A347" s="760" t="str">
        <f>'obsah 1'!A355</f>
        <v>Taurus PC LAYER</v>
      </c>
      <c r="B347" s="787">
        <f>'obsah 1'!B355</f>
        <v>0</v>
      </c>
      <c r="C347" s="761">
        <f>'obsah 1'!C355*'obsah 1'!$E$4</f>
        <v>0</v>
      </c>
      <c r="D347" s="761">
        <f>'obsah 1'!D355*'obsah 1'!$E$4</f>
        <v>1187</v>
      </c>
      <c r="E347" s="761">
        <f>'obsah 1'!E355*'obsah 1'!$E$4</f>
        <v>0</v>
      </c>
      <c r="F347" s="761">
        <f>'obsah 1'!F355*'obsah 1'!$E$4</f>
        <v>0</v>
      </c>
      <c r="G347" s="762">
        <f>'obsah 1'!G355*'obsah 1'!$E$4</f>
        <v>0</v>
      </c>
    </row>
    <row r="348" spans="1:7" ht="16" hidden="1" thickBot="1">
      <c r="A348" s="760" t="str">
        <f>'obsah 1'!A356</f>
        <v>112x PN (PG) LAYER</v>
      </c>
      <c r="B348" s="789" t="str">
        <f>'obsah 1'!B356</f>
        <v>1 122</v>
      </c>
      <c r="C348" s="761">
        <f>'obsah 1'!C356*'obsah 1'!$E$4</f>
        <v>0</v>
      </c>
      <c r="D348" s="761">
        <f>'obsah 1'!D356*'obsah 1'!$E$4</f>
        <v>4517</v>
      </c>
      <c r="E348" s="761">
        <f>'obsah 1'!E356*'obsah 1'!$E$4</f>
        <v>0</v>
      </c>
      <c r="F348" s="761">
        <f>'obsah 1'!F356*'obsah 1'!$E$4</f>
        <v>0</v>
      </c>
      <c r="G348" s="762">
        <f>'obsah 1'!G356*'obsah 1'!$E$4</f>
        <v>0</v>
      </c>
    </row>
    <row r="349" spans="1:7" ht="16" hidden="1" thickBot="1">
      <c r="A349" s="760">
        <f>'obsah 1'!A357</f>
        <v>0</v>
      </c>
      <c r="B349" s="789" t="str">
        <f>'obsah 1'!B357</f>
        <v>1 123</v>
      </c>
      <c r="C349" s="761">
        <f>'obsah 1'!C357*'obsah 1'!$E$4</f>
        <v>0</v>
      </c>
      <c r="D349" s="761">
        <f>'obsah 1'!D357*'obsah 1'!$E$4</f>
        <v>5823</v>
      </c>
      <c r="E349" s="761">
        <f>'obsah 1'!E357*'obsah 1'!$E$4</f>
        <v>0</v>
      </c>
      <c r="F349" s="761">
        <f>'obsah 1'!F357*'obsah 1'!$E$4</f>
        <v>0</v>
      </c>
      <c r="G349" s="762">
        <f>'obsah 1'!G357*'obsah 1'!$E$4</f>
        <v>0</v>
      </c>
    </row>
    <row r="350" spans="1:7" ht="16" hidden="1" thickBot="1">
      <c r="A350" s="760">
        <f>'obsah 1'!A358</f>
        <v>0</v>
      </c>
      <c r="B350" s="789" t="str">
        <f>'obsah 1'!B358</f>
        <v>1 124</v>
      </c>
      <c r="C350" s="761">
        <f>'obsah 1'!C358*'obsah 1'!$E$4</f>
        <v>0</v>
      </c>
      <c r="D350" s="761">
        <f>'obsah 1'!D358*'obsah 1'!$E$4</f>
        <v>7298</v>
      </c>
      <c r="E350" s="761">
        <f>'obsah 1'!E358*'obsah 1'!$E$4</f>
        <v>0</v>
      </c>
      <c r="F350" s="761">
        <f>'obsah 1'!F358*'obsah 1'!$E$4</f>
        <v>0</v>
      </c>
      <c r="G350" s="762">
        <f>'obsah 1'!G358*'obsah 1'!$E$4</f>
        <v>0</v>
      </c>
    </row>
    <row r="351" spans="1:7" ht="16" hidden="1" thickBot="1">
      <c r="A351" s="764">
        <f>'obsah 1'!A359</f>
        <v>0</v>
      </c>
      <c r="B351" s="790" t="str">
        <f>'obsah 1'!B359</f>
        <v>1 125</v>
      </c>
      <c r="C351" s="758">
        <f>'obsah 1'!C359*'obsah 1'!$E$4</f>
        <v>0</v>
      </c>
      <c r="D351" s="758">
        <f>'obsah 1'!D359*'obsah 1'!$E$4</f>
        <v>9539</v>
      </c>
      <c r="E351" s="758">
        <f>'obsah 1'!E359*'obsah 1'!$E$4</f>
        <v>0</v>
      </c>
      <c r="F351" s="758">
        <f>'obsah 1'!F359*'obsah 1'!$E$4</f>
        <v>0</v>
      </c>
      <c r="G351" s="766">
        <f>'obsah 1'!G359*'obsah 1'!$E$4</f>
        <v>0</v>
      </c>
    </row>
    <row r="352" spans="1:7" ht="17" hidden="1" thickTop="1" thickBot="1">
      <c r="A352" s="760" t="str">
        <f>'obsah 1'!A360</f>
        <v>str43</v>
      </c>
      <c r="B352" s="787">
        <f>'obsah 1'!B360</f>
        <v>0</v>
      </c>
      <c r="C352" s="761">
        <f>'obsah 1'!C360*'obsah 1'!$E$4</f>
        <v>0</v>
      </c>
      <c r="D352" s="761">
        <f>'obsah 1'!D360*'obsah 1'!$E$4</f>
        <v>0</v>
      </c>
      <c r="E352" s="761">
        <f>'obsah 1'!E360*'obsah 1'!$E$4</f>
        <v>0</v>
      </c>
      <c r="F352" s="761">
        <f>'obsah 1'!F360*'obsah 1'!$E$4</f>
        <v>0</v>
      </c>
      <c r="G352" s="762">
        <f>'obsah 1'!G360*'obsah 1'!$E$4</f>
        <v>0</v>
      </c>
    </row>
    <row r="353" spans="1:7" ht="16" hidden="1" thickBot="1">
      <c r="A353" s="760" t="str">
        <f>'obsah 1'!A361</f>
        <v>1122 TN (TG)</v>
      </c>
      <c r="B353" s="787">
        <f>'obsah 1'!B361</f>
        <v>0</v>
      </c>
      <c r="C353" s="761">
        <f>'obsah 1'!C361*'obsah 1'!$E$4</f>
        <v>4664</v>
      </c>
      <c r="D353" s="761">
        <f>'obsah 1'!D361*'obsah 1'!$E$4</f>
        <v>4860</v>
      </c>
      <c r="E353" s="761">
        <f>'obsah 1'!E361*'obsah 1'!$E$4</f>
        <v>5133</v>
      </c>
      <c r="F353" s="761">
        <f>'obsah 1'!F361*'obsah 1'!$E$4</f>
        <v>5328</v>
      </c>
      <c r="G353" s="762">
        <f>'obsah 1'!G361*'obsah 1'!$E$4</f>
        <v>0</v>
      </c>
    </row>
    <row r="354" spans="1:7" ht="16" hidden="1" thickBot="1">
      <c r="A354" s="760" t="str">
        <f>'obsah 1'!A362</f>
        <v>1123 TN (TG)</v>
      </c>
      <c r="B354" s="787">
        <f>'obsah 1'!B362</f>
        <v>0</v>
      </c>
      <c r="C354" s="761">
        <f>'obsah 1'!C362*'obsah 1'!$E$4</f>
        <v>6008</v>
      </c>
      <c r="D354" s="761">
        <f>'obsah 1'!D362*'obsah 1'!$E$4</f>
        <v>6301</v>
      </c>
      <c r="E354" s="761">
        <f>'obsah 1'!E362*'obsah 1'!$E$4</f>
        <v>6711</v>
      </c>
      <c r="F354" s="761">
        <f>'obsah 1'!F362*'obsah 1'!$E$4</f>
        <v>7004</v>
      </c>
      <c r="G354" s="762">
        <f>'obsah 1'!G362*'obsah 1'!$E$4</f>
        <v>0</v>
      </c>
    </row>
    <row r="355" spans="1:7" ht="16" hidden="1" thickBot="1">
      <c r="A355" s="760" t="str">
        <f>'obsah 1'!A363</f>
        <v>1124 TN (TG)</v>
      </c>
      <c r="B355" s="787">
        <f>'obsah 1'!B363</f>
        <v>0</v>
      </c>
      <c r="C355" s="761">
        <f>'obsah 1'!C363*'obsah 1'!$E$4</f>
        <v>7165</v>
      </c>
      <c r="D355" s="761">
        <f>'obsah 1'!D363*'obsah 1'!$E$4</f>
        <v>7556</v>
      </c>
      <c r="E355" s="761">
        <f>'obsah 1'!E363*'obsah 1'!$E$4</f>
        <v>8103</v>
      </c>
      <c r="F355" s="761">
        <f>'obsah 1'!F363*'obsah 1'!$E$4</f>
        <v>8494</v>
      </c>
      <c r="G355" s="762">
        <f>'obsah 1'!G363*'obsah 1'!$E$4</f>
        <v>0</v>
      </c>
    </row>
    <row r="356" spans="1:7" ht="16" hidden="1" thickBot="1">
      <c r="A356" s="760" t="str">
        <f>'obsah 1'!A364</f>
        <v>1125 TN (TG) + tavo</v>
      </c>
      <c r="B356" s="787">
        <f>'obsah 1'!B364</f>
        <v>0</v>
      </c>
      <c r="C356" s="761">
        <f>'obsah 1'!C364*'obsah 1'!$E$4</f>
        <v>10108</v>
      </c>
      <c r="D356" s="761">
        <f>'obsah 1'!D364*'obsah 1'!$E$4</f>
        <v>10498</v>
      </c>
      <c r="E356" s="761">
        <f>'obsah 1'!E364*'obsah 1'!$E$4</f>
        <v>11046</v>
      </c>
      <c r="F356" s="761">
        <f>'obsah 1'!F364*'obsah 1'!$E$4</f>
        <v>11436</v>
      </c>
      <c r="G356" s="762">
        <f>'obsah 1'!G364*'obsah 1'!$E$4</f>
        <v>0</v>
      </c>
    </row>
    <row r="357" spans="1:7" ht="16" hidden="1" thickBot="1">
      <c r="A357" s="764" t="str">
        <f>'obsah 1'!A365</f>
        <v>1125 TN (TG)</v>
      </c>
      <c r="B357" s="788">
        <f>'obsah 1'!B365</f>
        <v>0</v>
      </c>
      <c r="C357" s="758">
        <f>'obsah 1'!C365*'obsah 1'!$E$4</f>
        <v>9851</v>
      </c>
      <c r="D357" s="758">
        <f>'obsah 1'!D365*'obsah 1'!$E$4</f>
        <v>10339</v>
      </c>
      <c r="E357" s="758">
        <f>'obsah 1'!E365*'obsah 1'!$E$4</f>
        <v>11023</v>
      </c>
      <c r="F357" s="758">
        <f>'obsah 1'!F365*'obsah 1'!$E$4</f>
        <v>11511</v>
      </c>
      <c r="G357" s="766">
        <f>'obsah 1'!G365*'obsah 1'!$E$4</f>
        <v>0</v>
      </c>
    </row>
    <row r="358" spans="1:7" ht="17" hidden="1" thickTop="1" thickBot="1">
      <c r="A358" s="760" t="str">
        <f>'obsah 1'!A366</f>
        <v>Str44</v>
      </c>
      <c r="B358" s="787"/>
      <c r="C358" s="761"/>
      <c r="D358" s="761"/>
      <c r="E358" s="761"/>
      <c r="F358" s="761"/>
      <c r="G358" s="762"/>
    </row>
    <row r="359" spans="1:7" ht="30" hidden="1" thickBot="1">
      <c r="A359" s="760" t="str">
        <f>'obsah 1'!A367</f>
        <v>1380 SYN ALU ANTISTATIC (ESD) PLUS</v>
      </c>
      <c r="B359" s="787">
        <f>'obsah 1'!B367</f>
        <v>0</v>
      </c>
      <c r="C359" s="761">
        <f>'obsah 1'!C367*'obsah 1'!$H$6</f>
        <v>0</v>
      </c>
      <c r="D359" s="761">
        <f>'obsah 1'!D367*'obsah 1'!$H$6</f>
        <v>9464</v>
      </c>
      <c r="E359" s="761">
        <f>'obsah 1'!E367*'obsah 1'!$H$6</f>
        <v>0</v>
      </c>
      <c r="F359" s="761">
        <f>'obsah 1'!F367*'obsah 1'!$H$6</f>
        <v>0</v>
      </c>
      <c r="G359" s="762">
        <f>'obsah 1'!G367*'obsah 1'!$H$6</f>
        <v>0</v>
      </c>
    </row>
    <row r="360" spans="1:7" ht="30" hidden="1" thickBot="1">
      <c r="A360" s="760" t="str">
        <f>'obsah 1'!A368</f>
        <v>1290 TABURET C ANTISTATIC (ESD) PLUS</v>
      </c>
      <c r="B360" s="787">
        <f>'obsah 1'!B368</f>
        <v>0</v>
      </c>
      <c r="C360" s="761">
        <f>'obsah 1'!C368*'obsah 1'!$H$6</f>
        <v>0</v>
      </c>
      <c r="D360" s="761">
        <f>'obsah 1'!D368*'obsah 1'!$H$6</f>
        <v>3591</v>
      </c>
      <c r="E360" s="761">
        <f>'obsah 1'!E368*'obsah 1'!$H$6</f>
        <v>0</v>
      </c>
      <c r="F360" s="761">
        <f>'obsah 1'!F368*'obsah 1'!$H$6</f>
        <v>0</v>
      </c>
      <c r="G360" s="762">
        <f>'obsah 1'!G368*'obsah 1'!$H$6</f>
        <v>0</v>
      </c>
    </row>
    <row r="361" spans="1:7" ht="30" hidden="1" thickBot="1">
      <c r="A361" s="764" t="str">
        <f>'obsah 1'!A369</f>
        <v>1290 PU ASYN C ANTISTATIC (ESD) PLUS</v>
      </c>
      <c r="B361" s="788">
        <f>'obsah 1'!B369</f>
        <v>0</v>
      </c>
      <c r="C361" s="758">
        <f>'obsah 1'!C369*'obsah 1'!$H$6</f>
        <v>0</v>
      </c>
      <c r="D361" s="758">
        <f>'obsah 1'!D369*'obsah 1'!$H$6</f>
        <v>6948</v>
      </c>
      <c r="E361" s="758">
        <f>'obsah 1'!E369*'obsah 1'!$H$6</f>
        <v>0</v>
      </c>
      <c r="F361" s="758">
        <f>'obsah 1'!F369*'obsah 1'!$H$6</f>
        <v>0</v>
      </c>
      <c r="G361" s="766">
        <f>'obsah 1'!G369*'obsah 1'!$H$6</f>
        <v>0</v>
      </c>
    </row>
    <row r="362" spans="1:7" ht="17" hidden="1" thickTop="1" thickBot="1">
      <c r="A362" s="760" t="str">
        <f>'obsah 1'!A370</f>
        <v>str 45 - antistatic</v>
      </c>
      <c r="B362" s="787"/>
      <c r="C362" s="761"/>
      <c r="D362" s="761"/>
      <c r="E362" s="761"/>
      <c r="F362" s="761"/>
      <c r="G362" s="762"/>
    </row>
    <row r="363" spans="1:7" ht="30" hidden="1" thickBot="1">
      <c r="A363" s="760" t="str">
        <f>'obsah 1'!A371</f>
        <v>1040 MEK C ERGO ANTISTATIC (ESD) STANDARD</v>
      </c>
      <c r="B363" s="787">
        <f>'obsah 1'!B371</f>
        <v>0</v>
      </c>
      <c r="C363" s="761">
        <f>'obsah 1'!C371*'obsah 1'!$H$6</f>
        <v>0</v>
      </c>
      <c r="D363" s="761">
        <f>'obsah 1'!D371*'obsah 1'!$H$6</f>
        <v>4169</v>
      </c>
      <c r="E363" s="761">
        <f>'obsah 1'!E371*'obsah 1'!$H$6</f>
        <v>0</v>
      </c>
      <c r="F363" s="761">
        <f>'obsah 1'!F371*'obsah 1'!$H$6</f>
        <v>0</v>
      </c>
      <c r="G363" s="762">
        <f>'obsah 1'!G371*'obsah 1'!$H$6</f>
        <v>0</v>
      </c>
    </row>
    <row r="364" spans="1:7" ht="30" hidden="1" thickBot="1">
      <c r="A364" s="760" t="str">
        <f>'obsah 1'!A372</f>
        <v>PANTHER ASYN C ANTISTATIC (ESD) STANDARD</v>
      </c>
      <c r="B364" s="787">
        <f>'obsah 1'!B372</f>
        <v>0</v>
      </c>
      <c r="C364" s="761">
        <f>'obsah 1'!C372*'obsah 1'!$H$6</f>
        <v>0</v>
      </c>
      <c r="D364" s="761">
        <f>'obsah 1'!D372*'obsah 1'!$H$6</f>
        <v>4906</v>
      </c>
      <c r="E364" s="761">
        <f>'obsah 1'!E372*'obsah 1'!$H$6</f>
        <v>0</v>
      </c>
      <c r="F364" s="761">
        <f>'obsah 1'!F372*'obsah 1'!$H$6</f>
        <v>0</v>
      </c>
      <c r="G364" s="762">
        <f>'obsah 1'!G372*'obsah 1'!$H$6</f>
        <v>0</v>
      </c>
    </row>
    <row r="365" spans="1:7" ht="30" hidden="1" thickBot="1">
      <c r="A365" s="760" t="str">
        <f>'obsah 1'!A373</f>
        <v>1870 SYN MOTION ALU ANTISTATIC (ESD) STANDARD</v>
      </c>
      <c r="B365" s="787">
        <f>'obsah 1'!B373</f>
        <v>0</v>
      </c>
      <c r="C365" s="761">
        <f>'obsah 1'!C373*'obsah 1'!$H$6</f>
        <v>0</v>
      </c>
      <c r="D365" s="761">
        <f>'obsah 1'!D373*'obsah 1'!$H$6</f>
        <v>8397</v>
      </c>
      <c r="E365" s="761">
        <f>'obsah 1'!E373*'obsah 1'!$H$6</f>
        <v>0</v>
      </c>
      <c r="F365" s="761">
        <f>'obsah 1'!F373*'obsah 1'!$H$6</f>
        <v>0</v>
      </c>
      <c r="G365" s="762">
        <f>'obsah 1'!G373*'obsah 1'!$H$6</f>
        <v>0</v>
      </c>
    </row>
    <row r="366" spans="1:7" ht="30" hidden="1" thickBot="1">
      <c r="A366" s="764" t="str">
        <f>'obsah 1'!A374</f>
        <v>1380 SYN C ANTISTATIC (ESD) STANDARD</v>
      </c>
      <c r="B366" s="788">
        <f>'obsah 1'!B374</f>
        <v>0</v>
      </c>
      <c r="C366" s="758">
        <f>'obsah 1'!C374*'obsah 1'!$H$6</f>
        <v>0</v>
      </c>
      <c r="D366" s="758">
        <f>'obsah 1'!D374*'obsah 1'!$H$6</f>
        <v>7190</v>
      </c>
      <c r="E366" s="758">
        <f>'obsah 1'!E374*'obsah 1'!$H$6</f>
        <v>0</v>
      </c>
      <c r="F366" s="758">
        <f>'obsah 1'!F374*'obsah 1'!$H$6</f>
        <v>0</v>
      </c>
      <c r="G366" s="766">
        <f>'obsah 1'!G374*'obsah 1'!$H$6</f>
        <v>0</v>
      </c>
    </row>
    <row r="367" spans="1:7" ht="17" hidden="1" thickTop="1" thickBot="1">
      <c r="A367" s="760" t="str">
        <f>'obsah 1'!A375</f>
        <v>str 46</v>
      </c>
      <c r="B367" s="787"/>
      <c r="C367" s="761"/>
      <c r="D367" s="761"/>
      <c r="E367" s="761"/>
      <c r="F367" s="761"/>
      <c r="G367" s="762"/>
    </row>
    <row r="368" spans="1:7" ht="16" hidden="1" thickBot="1">
      <c r="A368" s="760" t="str">
        <f>'obsah 1'!A376</f>
        <v>1250 Sally</v>
      </c>
      <c r="B368" s="787" t="str">
        <f>'obsah 1'!B376</f>
        <v>kol / kluz</v>
      </c>
      <c r="C368" s="761">
        <f>'obsah 1'!C376*'obsah 1'!$H$4</f>
        <v>0</v>
      </c>
      <c r="D368" s="761">
        <f>'obsah 1'!D376*'obsah 1'!$H$4</f>
        <v>2886</v>
      </c>
      <c r="E368" s="761">
        <f>'obsah 1'!E376*'obsah 1'!$H$4</f>
        <v>0</v>
      </c>
      <c r="F368" s="761">
        <f>'obsah 1'!F376*'obsah 1'!$H$4</f>
        <v>0</v>
      </c>
      <c r="G368" s="762">
        <f>'obsah 1'!G376*'obsah 1'!$H$4</f>
        <v>0</v>
      </c>
    </row>
    <row r="369" spans="1:7" ht="30" hidden="1" thickBot="1">
      <c r="A369" s="760">
        <f>'obsah 1'!A377</f>
        <v>0</v>
      </c>
      <c r="B369" s="787" t="str">
        <f>'obsah 1'!B377</f>
        <v>extend kol/kluz</v>
      </c>
      <c r="C369" s="761">
        <f>'obsah 1'!C377*'obsah 1'!$H$4</f>
        <v>0</v>
      </c>
      <c r="D369" s="761">
        <f>'obsah 1'!D377*'obsah 1'!$H$4</f>
        <v>3702</v>
      </c>
      <c r="E369" s="761">
        <f>'obsah 1'!E377*'obsah 1'!$H$4</f>
        <v>0</v>
      </c>
      <c r="F369" s="761">
        <f>'obsah 1'!F377*'obsah 1'!$H$4</f>
        <v>0</v>
      </c>
      <c r="G369" s="762">
        <f>'obsah 1'!G377*'obsah 1'!$H$4</f>
        <v>0</v>
      </c>
    </row>
    <row r="370" spans="1:7" ht="30" hidden="1" thickBot="1">
      <c r="A370" s="760" t="str">
        <f>'obsah 1'!A378</f>
        <v>1260 Alloy PU</v>
      </c>
      <c r="B370" s="787" t="str">
        <f>'obsah 1'!B378</f>
        <v>baze pl kol/kluz</v>
      </c>
      <c r="C370" s="761">
        <f>'obsah 1'!C378*'obsah 1'!$H$4</f>
        <v>0</v>
      </c>
      <c r="D370" s="761">
        <f>'obsah 1'!D378*'obsah 1'!$H$4</f>
        <v>4743</v>
      </c>
      <c r="E370" s="761">
        <f>'obsah 1'!E378*'obsah 1'!$H$4</f>
        <v>0</v>
      </c>
      <c r="F370" s="761">
        <f>'obsah 1'!F378*'obsah 1'!$H$4</f>
        <v>0</v>
      </c>
      <c r="G370" s="762">
        <f>'obsah 1'!G378*'obsah 1'!$H$4</f>
        <v>0</v>
      </c>
    </row>
    <row r="371" spans="1:7" ht="30" hidden="1" thickBot="1">
      <c r="A371" s="760">
        <f>'obsah 1'!A379</f>
        <v>0</v>
      </c>
      <c r="B371" s="787" t="str">
        <f>'obsah 1'!B379</f>
        <v>alu kol/kluz</v>
      </c>
      <c r="C371" s="761">
        <f>'obsah 1'!C379*'obsah 1'!$H$4</f>
        <v>0</v>
      </c>
      <c r="D371" s="761">
        <f>'obsah 1'!D379*'obsah 1'!$H$4</f>
        <v>5078</v>
      </c>
      <c r="E371" s="761">
        <f>'obsah 1'!E379*'obsah 1'!$H$4</f>
        <v>0</v>
      </c>
      <c r="F371" s="761">
        <f>'obsah 1'!F379*'obsah 1'!$H$4</f>
        <v>0</v>
      </c>
      <c r="G371" s="762">
        <f>'obsah 1'!G379*'obsah 1'!$H$4</f>
        <v>0</v>
      </c>
    </row>
    <row r="372" spans="1:7" ht="30" hidden="1" thickBot="1">
      <c r="A372" s="760">
        <f>'obsah 1'!A380</f>
        <v>0</v>
      </c>
      <c r="B372" s="787" t="str">
        <f>'obsah 1'!B380</f>
        <v>plast+ext kol/kluz</v>
      </c>
      <c r="C372" s="761">
        <f>'obsah 1'!C380*'obsah 1'!$H$4</f>
        <v>0</v>
      </c>
      <c r="D372" s="761">
        <f>'obsah 1'!D380*'obsah 1'!$H$4</f>
        <v>5573</v>
      </c>
      <c r="E372" s="761">
        <f>'obsah 1'!E380*'obsah 1'!$H$4</f>
        <v>0</v>
      </c>
      <c r="F372" s="761">
        <f>'obsah 1'!F380*'obsah 1'!$H$4</f>
        <v>0</v>
      </c>
      <c r="G372" s="762">
        <f>'obsah 1'!G380*'obsah 1'!$H$4</f>
        <v>0</v>
      </c>
    </row>
    <row r="373" spans="1:7" ht="30" hidden="1" thickBot="1">
      <c r="A373" s="760">
        <f>'obsah 1'!A381</f>
        <v>0</v>
      </c>
      <c r="B373" s="787" t="str">
        <f>'obsah 1'!B381</f>
        <v>alu +ext kol/kluz</v>
      </c>
      <c r="C373" s="761">
        <f>'obsah 1'!C381*'obsah 1'!$H$4</f>
        <v>0</v>
      </c>
      <c r="D373" s="761">
        <f>'obsah 1'!D381*'obsah 1'!$H$4</f>
        <v>5908</v>
      </c>
      <c r="E373" s="761">
        <f>'obsah 1'!E381*'obsah 1'!$H$4</f>
        <v>0</v>
      </c>
      <c r="F373" s="761">
        <f>'obsah 1'!F381*'obsah 1'!$H$4</f>
        <v>0</v>
      </c>
      <c r="G373" s="762">
        <f>'obsah 1'!G381*'obsah 1'!$H$4</f>
        <v>0</v>
      </c>
    </row>
    <row r="374" spans="1:7" ht="30" hidden="1" thickBot="1">
      <c r="A374" s="760" t="str">
        <f>'obsah 1'!A382</f>
        <v>1260 Alloy PLAST</v>
      </c>
      <c r="B374" s="787" t="str">
        <f>'obsah 1'!B382</f>
        <v>baze pl kol/kluz</v>
      </c>
      <c r="C374" s="761">
        <f>'obsah 1'!C382*'obsah 1'!$H$4</f>
        <v>0</v>
      </c>
      <c r="D374" s="761">
        <f>'obsah 1'!D382*'obsah 1'!$H$4</f>
        <v>2729</v>
      </c>
      <c r="E374" s="761">
        <f>'obsah 1'!E382*'obsah 1'!$H$4</f>
        <v>0</v>
      </c>
      <c r="F374" s="761">
        <f>'obsah 1'!F382*'obsah 1'!$H$4</f>
        <v>0</v>
      </c>
      <c r="G374" s="762">
        <f>'obsah 1'!G382*'obsah 1'!$H$4</f>
        <v>0</v>
      </c>
    </row>
    <row r="375" spans="1:7" ht="30" hidden="1" thickBot="1">
      <c r="A375" s="760">
        <f>'obsah 1'!A383</f>
        <v>0</v>
      </c>
      <c r="B375" s="787" t="str">
        <f>'obsah 1'!B383</f>
        <v>alu kol/kluz</v>
      </c>
      <c r="C375" s="761">
        <f>'obsah 1'!C383*'obsah 1'!$H$4</f>
        <v>0</v>
      </c>
      <c r="D375" s="761">
        <f>'obsah 1'!D383*'obsah 1'!$H$4</f>
        <v>3177</v>
      </c>
      <c r="E375" s="761">
        <f>'obsah 1'!E383*'obsah 1'!$H$4</f>
        <v>0</v>
      </c>
      <c r="F375" s="761">
        <f>'obsah 1'!F383*'obsah 1'!$H$4</f>
        <v>0</v>
      </c>
      <c r="G375" s="762">
        <f>'obsah 1'!G383*'obsah 1'!$H$4</f>
        <v>0</v>
      </c>
    </row>
    <row r="376" spans="1:7" ht="30" hidden="1" thickBot="1">
      <c r="A376" s="760">
        <f>'obsah 1'!A384</f>
        <v>0</v>
      </c>
      <c r="B376" s="787" t="str">
        <f>'obsah 1'!B384</f>
        <v>plast+ext kol/kluz</v>
      </c>
      <c r="C376" s="761">
        <f>'obsah 1'!C384*'obsah 1'!$H$4</f>
        <v>0</v>
      </c>
      <c r="D376" s="761">
        <f>'obsah 1'!D384*'obsah 1'!$H$4</f>
        <v>3679</v>
      </c>
      <c r="E376" s="761">
        <f>'obsah 1'!E384*'obsah 1'!$H$4</f>
        <v>0</v>
      </c>
      <c r="F376" s="761">
        <f>'obsah 1'!F384*'obsah 1'!$H$4</f>
        <v>0</v>
      </c>
      <c r="G376" s="762">
        <f>'obsah 1'!G384*'obsah 1'!$H$4</f>
        <v>0</v>
      </c>
    </row>
    <row r="377" spans="1:7" ht="30" hidden="1" thickBot="1">
      <c r="A377" s="764">
        <f>'obsah 1'!A385</f>
        <v>0</v>
      </c>
      <c r="B377" s="788" t="str">
        <f>'obsah 1'!B385</f>
        <v>alu +ext kol/kluz</v>
      </c>
      <c r="C377" s="758">
        <f>'obsah 1'!C385*'obsah 1'!$H$4</f>
        <v>0</v>
      </c>
      <c r="D377" s="758">
        <f>'obsah 1'!D385*'obsah 1'!$H$4</f>
        <v>3952</v>
      </c>
      <c r="E377" s="758">
        <f>'obsah 1'!E385*'obsah 1'!$H$4</f>
        <v>0</v>
      </c>
      <c r="F377" s="758">
        <f>'obsah 1'!F385*'obsah 1'!$H$4</f>
        <v>0</v>
      </c>
      <c r="G377" s="766">
        <f>'obsah 1'!G385*'obsah 1'!$H$4</f>
        <v>0</v>
      </c>
    </row>
    <row r="378" spans="1:7" ht="17" hidden="1" thickTop="1" thickBot="1">
      <c r="A378" s="760" t="str">
        <f>'obsah 1'!A386</f>
        <v>str 47</v>
      </c>
      <c r="B378" s="787"/>
      <c r="C378" s="761"/>
      <c r="D378" s="761"/>
      <c r="E378" s="761"/>
      <c r="F378" s="761"/>
      <c r="G378" s="762"/>
    </row>
    <row r="379" spans="1:7" ht="16" hidden="1" thickBot="1">
      <c r="A379" s="760" t="str">
        <f>'obsah 1'!A387</f>
        <v>1040 ERGO - pokladní židle</v>
      </c>
      <c r="B379" s="787">
        <f>'obsah 1'!B387</f>
        <v>0</v>
      </c>
      <c r="C379" s="761">
        <f>'obsah 1'!C387*'obsah 1'!$H$4</f>
        <v>2747</v>
      </c>
      <c r="D379" s="761">
        <f>'obsah 1'!D387*'obsah 1'!$H$4</f>
        <v>2845</v>
      </c>
      <c r="E379" s="761">
        <f>'obsah 1'!E387*'obsah 1'!$H$4</f>
        <v>2982</v>
      </c>
      <c r="F379" s="761">
        <f>'obsah 1'!F387*'obsah 1'!$H$4</f>
        <v>3079</v>
      </c>
      <c r="G379" s="762">
        <f>'obsah 1'!G387*'obsah 1'!$H$4</f>
        <v>3490</v>
      </c>
    </row>
    <row r="380" spans="1:7" ht="30" hidden="1" thickBot="1">
      <c r="A380" s="760" t="str">
        <f>'obsah 1'!A388</f>
        <v>1290 PU SYN</v>
      </c>
      <c r="B380" s="787" t="str">
        <f>'obsah 1'!B388</f>
        <v>baze pl kol/kluz</v>
      </c>
      <c r="C380" s="761">
        <f>'obsah 1'!C388*'obsah 1'!$H$4</f>
        <v>0</v>
      </c>
      <c r="D380" s="761">
        <f>'obsah 1'!D388*'obsah 1'!$H$4</f>
        <v>3632</v>
      </c>
      <c r="E380" s="761">
        <f>'obsah 1'!E388*'obsah 1'!$H$4</f>
        <v>0</v>
      </c>
      <c r="F380" s="761">
        <f>'obsah 1'!F388*'obsah 1'!$H$4</f>
        <v>0</v>
      </c>
      <c r="G380" s="762">
        <f>'obsah 1'!G388*'obsah 1'!$H$4</f>
        <v>0</v>
      </c>
    </row>
    <row r="381" spans="1:7" ht="30" hidden="1" thickBot="1">
      <c r="A381" s="760">
        <f>'obsah 1'!A389</f>
        <v>0</v>
      </c>
      <c r="B381" s="787" t="str">
        <f>'obsah 1'!B389</f>
        <v>chrom kol/kluz</v>
      </c>
      <c r="C381" s="761">
        <f>'obsah 1'!C389*'obsah 1'!$H$4</f>
        <v>0</v>
      </c>
      <c r="D381" s="761">
        <f>'obsah 1'!D389*'obsah 1'!$H$4</f>
        <v>3770</v>
      </c>
      <c r="E381" s="761">
        <f>'obsah 1'!E389*'obsah 1'!$H$4</f>
        <v>0</v>
      </c>
      <c r="F381" s="761">
        <f>'obsah 1'!F389*'obsah 1'!$H$4</f>
        <v>0</v>
      </c>
      <c r="G381" s="762">
        <f>'obsah 1'!G389*'obsah 1'!$H$4</f>
        <v>0</v>
      </c>
    </row>
    <row r="382" spans="1:7" ht="30" hidden="1" thickBot="1">
      <c r="A382" s="760">
        <f>'obsah 1'!A390</f>
        <v>0</v>
      </c>
      <c r="B382" s="787" t="str">
        <f>'obsah 1'!B390</f>
        <v>plast+ext kol/kluz</v>
      </c>
      <c r="C382" s="761">
        <f>'obsah 1'!C390*'obsah 1'!$H$4</f>
        <v>0</v>
      </c>
      <c r="D382" s="761">
        <f>'obsah 1'!D390*'obsah 1'!$H$4</f>
        <v>4445</v>
      </c>
      <c r="E382" s="761">
        <f>'obsah 1'!E390*'obsah 1'!$H$4</f>
        <v>0</v>
      </c>
      <c r="F382" s="761">
        <f>'obsah 1'!F390*'obsah 1'!$H$4</f>
        <v>0</v>
      </c>
      <c r="G382" s="762">
        <f>'obsah 1'!G390*'obsah 1'!$H$4</f>
        <v>0</v>
      </c>
    </row>
    <row r="383" spans="1:7" ht="44" hidden="1" thickBot="1">
      <c r="A383" s="760">
        <f>'obsah 1'!A391</f>
        <v>0</v>
      </c>
      <c r="B383" s="787" t="str">
        <f>'obsah 1'!B391</f>
        <v>chrom +ext kol/kluz</v>
      </c>
      <c r="C383" s="761">
        <f>'obsah 1'!C391*'obsah 1'!$H$4</f>
        <v>0</v>
      </c>
      <c r="D383" s="761">
        <f>'obsah 1'!D391*'obsah 1'!$H$4</f>
        <v>4583</v>
      </c>
      <c r="E383" s="761">
        <f>'obsah 1'!E391*'obsah 1'!$H$4</f>
        <v>0</v>
      </c>
      <c r="F383" s="761">
        <f>'obsah 1'!F391*'obsah 1'!$H$4</f>
        <v>0</v>
      </c>
      <c r="G383" s="762">
        <f>'obsah 1'!G391*'obsah 1'!$H$4</f>
        <v>0</v>
      </c>
    </row>
    <row r="384" spans="1:7" ht="30" hidden="1" thickBot="1">
      <c r="A384" s="760" t="str">
        <f>'obsah 1'!A392</f>
        <v>1290 PU ASYN</v>
      </c>
      <c r="B384" s="787" t="str">
        <f>'obsah 1'!B392</f>
        <v>baze pl kol/kluz</v>
      </c>
      <c r="C384" s="761">
        <f>'obsah 1'!C392*'obsah 1'!$H$4</f>
        <v>0</v>
      </c>
      <c r="D384" s="761">
        <f>'obsah 1'!D392*'obsah 1'!$H$4</f>
        <v>2619</v>
      </c>
      <c r="E384" s="761">
        <f>'obsah 1'!E392*'obsah 1'!$H$4</f>
        <v>0</v>
      </c>
      <c r="F384" s="761">
        <f>'obsah 1'!F392*'obsah 1'!$H$4</f>
        <v>0</v>
      </c>
      <c r="G384" s="762">
        <f>'obsah 1'!G392*'obsah 1'!$H$4</f>
        <v>0</v>
      </c>
    </row>
    <row r="385" spans="1:7" ht="30" hidden="1" thickBot="1">
      <c r="A385" s="760">
        <f>'obsah 1'!A393</f>
        <v>0</v>
      </c>
      <c r="B385" s="787" t="str">
        <f>'obsah 1'!B393</f>
        <v>chrom kol/kluz</v>
      </c>
      <c r="C385" s="761">
        <f>'obsah 1'!C393*'obsah 1'!$H$4</f>
        <v>0</v>
      </c>
      <c r="D385" s="761">
        <f>'obsah 1'!D393*'obsah 1'!$H$4</f>
        <v>2757</v>
      </c>
      <c r="E385" s="761">
        <f>'obsah 1'!E393*'obsah 1'!$H$4</f>
        <v>0</v>
      </c>
      <c r="F385" s="761">
        <f>'obsah 1'!F393*'obsah 1'!$H$4</f>
        <v>0</v>
      </c>
      <c r="G385" s="762">
        <f>'obsah 1'!G393*'obsah 1'!$H$4</f>
        <v>0</v>
      </c>
    </row>
    <row r="386" spans="1:7" ht="30" hidden="1" thickBot="1">
      <c r="A386" s="760">
        <f>'obsah 1'!A394</f>
        <v>0</v>
      </c>
      <c r="B386" s="787" t="str">
        <f>'obsah 1'!B394</f>
        <v>plast+ext kol/kluz</v>
      </c>
      <c r="C386" s="761">
        <f>'obsah 1'!C394*'obsah 1'!$H$4</f>
        <v>0</v>
      </c>
      <c r="D386" s="761">
        <f>'obsah 1'!D394*'obsah 1'!$H$4</f>
        <v>3439</v>
      </c>
      <c r="E386" s="761">
        <f>'obsah 1'!E394*'obsah 1'!$H$4</f>
        <v>0</v>
      </c>
      <c r="F386" s="761">
        <f>'obsah 1'!F394*'obsah 1'!$H$4</f>
        <v>0</v>
      </c>
      <c r="G386" s="762">
        <f>'obsah 1'!G394*'obsah 1'!$H$4</f>
        <v>0</v>
      </c>
    </row>
    <row r="387" spans="1:7" ht="44" hidden="1" thickBot="1">
      <c r="A387" s="760">
        <f>'obsah 1'!A395</f>
        <v>0</v>
      </c>
      <c r="B387" s="787" t="str">
        <f>'obsah 1'!B395</f>
        <v>chrom +ext kol/kluz</v>
      </c>
      <c r="C387" s="761">
        <f>'obsah 1'!C395*'obsah 1'!$H$4</f>
        <v>0</v>
      </c>
      <c r="D387" s="761">
        <f>'obsah 1'!D395*'obsah 1'!$H$4</f>
        <v>3576</v>
      </c>
      <c r="E387" s="761">
        <f>'obsah 1'!E395*'obsah 1'!$H$4</f>
        <v>0</v>
      </c>
      <c r="F387" s="761">
        <f>'obsah 1'!F395*'obsah 1'!$H$4</f>
        <v>0</v>
      </c>
      <c r="G387" s="762">
        <f>'obsah 1'!G395*'obsah 1'!$H$4</f>
        <v>0</v>
      </c>
    </row>
    <row r="388" spans="1:7" ht="30" hidden="1" thickBot="1">
      <c r="A388" s="760" t="str">
        <f>'obsah 1'!A396</f>
        <v>1290 PU MEK</v>
      </c>
      <c r="B388" s="787" t="str">
        <f>'obsah 1'!B396</f>
        <v>baze pl kol/kluz</v>
      </c>
      <c r="C388" s="761">
        <f>'obsah 1'!C396*'obsah 1'!$H$4</f>
        <v>0</v>
      </c>
      <c r="D388" s="761">
        <f>'obsah 1'!D396*'obsah 1'!$H$4</f>
        <v>2325</v>
      </c>
      <c r="E388" s="761">
        <f>'obsah 1'!E396*'obsah 1'!$H$4</f>
        <v>0</v>
      </c>
      <c r="F388" s="761">
        <f>'obsah 1'!F396*'obsah 1'!$H$4</f>
        <v>0</v>
      </c>
      <c r="G388" s="762">
        <f>'obsah 1'!G396*'obsah 1'!$H$4</f>
        <v>0</v>
      </c>
    </row>
    <row r="389" spans="1:7" ht="30" hidden="1" thickBot="1">
      <c r="A389" s="760">
        <f>'obsah 1'!A397</f>
        <v>0</v>
      </c>
      <c r="B389" s="787" t="str">
        <f>'obsah 1'!B397</f>
        <v>chrom kol/kluz</v>
      </c>
      <c r="C389" s="761">
        <f>'obsah 1'!C397*'obsah 1'!$H$4</f>
        <v>0</v>
      </c>
      <c r="D389" s="761">
        <f>'obsah 1'!D397*'obsah 1'!$H$4</f>
        <v>2463</v>
      </c>
      <c r="E389" s="761">
        <f>'obsah 1'!E397*'obsah 1'!$H$4</f>
        <v>0</v>
      </c>
      <c r="F389" s="761">
        <f>'obsah 1'!F397*'obsah 1'!$H$4</f>
        <v>0</v>
      </c>
      <c r="G389" s="762">
        <f>'obsah 1'!G397*'obsah 1'!$H$4</f>
        <v>0</v>
      </c>
    </row>
    <row r="390" spans="1:7" ht="30" hidden="1" thickBot="1">
      <c r="A390" s="760">
        <f>'obsah 1'!A398</f>
        <v>0</v>
      </c>
      <c r="B390" s="787" t="str">
        <f>'obsah 1'!B398</f>
        <v>plast+ext kol/kluz</v>
      </c>
      <c r="C390" s="761">
        <f>'obsah 1'!C398*'obsah 1'!$H$4</f>
        <v>0</v>
      </c>
      <c r="D390" s="761">
        <f>'obsah 1'!D398*'obsah 1'!$H$4</f>
        <v>3145</v>
      </c>
      <c r="E390" s="761">
        <f>'obsah 1'!E398*'obsah 1'!$H$4</f>
        <v>0</v>
      </c>
      <c r="F390" s="761">
        <f>'obsah 1'!F398*'obsah 1'!$H$4</f>
        <v>0</v>
      </c>
      <c r="G390" s="762">
        <f>'obsah 1'!G398*'obsah 1'!$H$4</f>
        <v>0</v>
      </c>
    </row>
    <row r="391" spans="1:7" ht="44" hidden="1" thickBot="1">
      <c r="A391" s="760">
        <f>'obsah 1'!A399</f>
        <v>0</v>
      </c>
      <c r="B391" s="787" t="str">
        <f>'obsah 1'!B399</f>
        <v>chrom +ext kol/kluz</v>
      </c>
      <c r="C391" s="761">
        <f>'obsah 1'!C399*'obsah 1'!$H$4</f>
        <v>0</v>
      </c>
      <c r="D391" s="761">
        <f>'obsah 1'!D399*'obsah 1'!$H$4</f>
        <v>3282</v>
      </c>
      <c r="E391" s="761">
        <f>'obsah 1'!E399*'obsah 1'!$H$4</f>
        <v>0</v>
      </c>
      <c r="F391" s="761">
        <f>'obsah 1'!F399*'obsah 1'!$H$4</f>
        <v>0</v>
      </c>
      <c r="G391" s="762">
        <f>'obsah 1'!G399*'obsah 1'!$H$4</f>
        <v>0</v>
      </c>
    </row>
    <row r="392" spans="1:7" ht="30" hidden="1" thickBot="1">
      <c r="A392" s="760" t="str">
        <f>'obsah 1'!A400</f>
        <v>1290 PU NOR</v>
      </c>
      <c r="B392" s="787" t="str">
        <f>'obsah 1'!B400</f>
        <v>baze pl kol/kluz</v>
      </c>
      <c r="C392" s="761">
        <f>'obsah 1'!C400*'obsah 1'!$H$4</f>
        <v>0</v>
      </c>
      <c r="D392" s="761">
        <f>'obsah 1'!D400*'obsah 1'!$H$4</f>
        <v>2300</v>
      </c>
      <c r="E392" s="761">
        <f>'obsah 1'!E400*'obsah 1'!$H$4</f>
        <v>0</v>
      </c>
      <c r="F392" s="761">
        <f>'obsah 1'!F400*'obsah 1'!$H$4</f>
        <v>0</v>
      </c>
      <c r="G392" s="762">
        <f>'obsah 1'!G400*'obsah 1'!$H$4</f>
        <v>0</v>
      </c>
    </row>
    <row r="393" spans="1:7" ht="30" hidden="1" thickBot="1">
      <c r="A393" s="760">
        <f>'obsah 1'!A401</f>
        <v>0</v>
      </c>
      <c r="B393" s="787" t="str">
        <f>'obsah 1'!B401</f>
        <v>chrom kol/kluz</v>
      </c>
      <c r="C393" s="761">
        <f>'obsah 1'!C401*'obsah 1'!$H$4</f>
        <v>0</v>
      </c>
      <c r="D393" s="761">
        <f>'obsah 1'!D401*'obsah 1'!$H$4</f>
        <v>2437</v>
      </c>
      <c r="E393" s="761">
        <f>'obsah 1'!E401*'obsah 1'!$H$4</f>
        <v>0</v>
      </c>
      <c r="F393" s="761">
        <f>'obsah 1'!F401*'obsah 1'!$H$4</f>
        <v>0</v>
      </c>
      <c r="G393" s="762">
        <f>'obsah 1'!G401*'obsah 1'!$H$4</f>
        <v>0</v>
      </c>
    </row>
    <row r="394" spans="1:7" ht="30" hidden="1" thickBot="1">
      <c r="A394" s="760">
        <f>'obsah 1'!A402</f>
        <v>0</v>
      </c>
      <c r="B394" s="787" t="str">
        <f>'obsah 1'!B402</f>
        <v>plast+ext kol/kluz</v>
      </c>
      <c r="C394" s="761">
        <f>'obsah 1'!C402*'obsah 1'!$H$4</f>
        <v>0</v>
      </c>
      <c r="D394" s="761">
        <f>'obsah 1'!D402*'obsah 1'!$H$4</f>
        <v>3119</v>
      </c>
      <c r="E394" s="761">
        <f>'obsah 1'!E402*'obsah 1'!$H$4</f>
        <v>0</v>
      </c>
      <c r="F394" s="761">
        <f>'obsah 1'!F402*'obsah 1'!$H$4</f>
        <v>0</v>
      </c>
      <c r="G394" s="762">
        <f>'obsah 1'!G402*'obsah 1'!$H$4</f>
        <v>0</v>
      </c>
    </row>
    <row r="395" spans="1:7" ht="44" hidden="1" thickBot="1">
      <c r="A395" s="764">
        <f>'obsah 1'!A403</f>
        <v>0</v>
      </c>
      <c r="B395" s="788" t="str">
        <f>'obsah 1'!B403</f>
        <v>chrom +ext kol/kluz</v>
      </c>
      <c r="C395" s="758">
        <f>'obsah 1'!C403*'obsah 1'!$H$4</f>
        <v>0</v>
      </c>
      <c r="D395" s="758">
        <f>'obsah 1'!D403*'obsah 1'!$H$4</f>
        <v>3256</v>
      </c>
      <c r="E395" s="758">
        <f>'obsah 1'!E403*'obsah 1'!$H$4</f>
        <v>0</v>
      </c>
      <c r="F395" s="758">
        <f>'obsah 1'!F403*'obsah 1'!$H$4</f>
        <v>0</v>
      </c>
      <c r="G395" s="766">
        <f>'obsah 1'!G403*'obsah 1'!$H$4</f>
        <v>0</v>
      </c>
    </row>
    <row r="396" spans="1:7" ht="17" hidden="1" thickTop="1" thickBot="1">
      <c r="A396" s="760" t="str">
        <f>'obsah 1'!A404</f>
        <v>str 48</v>
      </c>
      <c r="B396" s="787"/>
      <c r="C396" s="761"/>
      <c r="D396" s="761"/>
      <c r="E396" s="761"/>
      <c r="F396" s="761"/>
      <c r="G396" s="762"/>
    </row>
    <row r="397" spans="1:7" ht="30" hidden="1" thickBot="1">
      <c r="A397" s="760" t="str">
        <f>'obsah 1'!A405</f>
        <v>1290 L MEK</v>
      </c>
      <c r="B397" s="787" t="str">
        <f>'obsah 1'!B405</f>
        <v>baze pl kol/kluz</v>
      </c>
      <c r="C397" s="761">
        <f>'obsah 1'!C405*'obsah 1'!$H$4</f>
        <v>0</v>
      </c>
      <c r="D397" s="761">
        <f>'obsah 1'!D405*'obsah 1'!$H$4</f>
        <v>2008</v>
      </c>
      <c r="E397" s="761">
        <f>'obsah 1'!E405*'obsah 1'!$H$4</f>
        <v>0</v>
      </c>
      <c r="F397" s="761">
        <f>'obsah 1'!F405*'obsah 1'!$H$4</f>
        <v>0</v>
      </c>
      <c r="G397" s="762">
        <f>'obsah 1'!G405*'obsah 1'!$H$4</f>
        <v>0</v>
      </c>
    </row>
    <row r="398" spans="1:7" ht="30" hidden="1" thickBot="1">
      <c r="A398" s="760">
        <f>'obsah 1'!A406</f>
        <v>0</v>
      </c>
      <c r="B398" s="787" t="str">
        <f>'obsah 1'!B406</f>
        <v>chrom kol/kluz</v>
      </c>
      <c r="C398" s="761">
        <f>'obsah 1'!C406*'obsah 1'!$H$4</f>
        <v>0</v>
      </c>
      <c r="D398" s="761">
        <f>'obsah 1'!D406*'obsah 1'!$H$4</f>
        <v>2145</v>
      </c>
      <c r="E398" s="761">
        <f>'obsah 1'!E406*'obsah 1'!$H$4</f>
        <v>0</v>
      </c>
      <c r="F398" s="761">
        <f>'obsah 1'!F406*'obsah 1'!$H$4</f>
        <v>0</v>
      </c>
      <c r="G398" s="762">
        <f>'obsah 1'!G406*'obsah 1'!$H$4</f>
        <v>0</v>
      </c>
    </row>
    <row r="399" spans="1:7" ht="30" hidden="1" thickBot="1">
      <c r="A399" s="760">
        <f>'obsah 1'!A407</f>
        <v>0</v>
      </c>
      <c r="B399" s="787" t="str">
        <f>'obsah 1'!B407</f>
        <v>plast+ext kol/kluz</v>
      </c>
      <c r="C399" s="761">
        <f>'obsah 1'!C407*'obsah 1'!$H$4</f>
        <v>0</v>
      </c>
      <c r="D399" s="761">
        <f>'obsah 1'!D407*'obsah 1'!$H$4</f>
        <v>2828</v>
      </c>
      <c r="E399" s="761">
        <f>'obsah 1'!E407*'obsah 1'!$H$4</f>
        <v>0</v>
      </c>
      <c r="F399" s="761">
        <f>'obsah 1'!F407*'obsah 1'!$H$4</f>
        <v>0</v>
      </c>
      <c r="G399" s="762">
        <f>'obsah 1'!G407*'obsah 1'!$H$4</f>
        <v>0</v>
      </c>
    </row>
    <row r="400" spans="1:7" ht="44" hidden="1" thickBot="1">
      <c r="A400" s="760">
        <f>'obsah 1'!A408</f>
        <v>0</v>
      </c>
      <c r="B400" s="787" t="str">
        <f>'obsah 1'!B408</f>
        <v>chrom +ext kol/kluz</v>
      </c>
      <c r="C400" s="761">
        <f>'obsah 1'!C408*'obsah 1'!$H$4</f>
        <v>0</v>
      </c>
      <c r="D400" s="761">
        <f>'obsah 1'!D408*'obsah 1'!$H$4</f>
        <v>2963</v>
      </c>
      <c r="E400" s="761">
        <f>'obsah 1'!E408*'obsah 1'!$H$4</f>
        <v>0</v>
      </c>
      <c r="F400" s="761">
        <f>'obsah 1'!F408*'obsah 1'!$H$4</f>
        <v>0</v>
      </c>
      <c r="G400" s="762">
        <f>'obsah 1'!G408*'obsah 1'!$H$4</f>
        <v>0</v>
      </c>
    </row>
    <row r="401" spans="1:7" ht="30" hidden="1" thickBot="1">
      <c r="A401" s="760" t="str">
        <f>'obsah 1'!A409</f>
        <v>1290 L NOR</v>
      </c>
      <c r="B401" s="787" t="str">
        <f>'obsah 1'!B409</f>
        <v>baze pl kol/kluz</v>
      </c>
      <c r="C401" s="761">
        <f>'obsah 1'!C409*'obsah 1'!$H$4</f>
        <v>0</v>
      </c>
      <c r="D401" s="761">
        <f>'obsah 1'!D409*'obsah 1'!$H$4</f>
        <v>1983</v>
      </c>
      <c r="E401" s="761">
        <f>'obsah 1'!E409*'obsah 1'!$H$4</f>
        <v>0</v>
      </c>
      <c r="F401" s="761">
        <f>'obsah 1'!F409*'obsah 1'!$H$4</f>
        <v>0</v>
      </c>
      <c r="G401" s="762">
        <f>'obsah 1'!G409*'obsah 1'!$H$4</f>
        <v>0</v>
      </c>
    </row>
    <row r="402" spans="1:7" ht="30" hidden="1" thickBot="1">
      <c r="A402" s="760">
        <f>'obsah 1'!A410</f>
        <v>0</v>
      </c>
      <c r="B402" s="787" t="str">
        <f>'obsah 1'!B410</f>
        <v>chrom kol/kluz</v>
      </c>
      <c r="C402" s="761">
        <f>'obsah 1'!C410*'obsah 1'!$H$4</f>
        <v>0</v>
      </c>
      <c r="D402" s="761">
        <f>'obsah 1'!D410*'obsah 1'!$H$4</f>
        <v>2119</v>
      </c>
      <c r="E402" s="761">
        <f>'obsah 1'!E410*'obsah 1'!$H$4</f>
        <v>0</v>
      </c>
      <c r="F402" s="761">
        <f>'obsah 1'!F410*'obsah 1'!$H$4</f>
        <v>0</v>
      </c>
      <c r="G402" s="762">
        <f>'obsah 1'!G410*'obsah 1'!$H$4</f>
        <v>0</v>
      </c>
    </row>
    <row r="403" spans="1:7" ht="30" hidden="1" thickBot="1">
      <c r="A403" s="760">
        <f>'obsah 1'!A411</f>
        <v>0</v>
      </c>
      <c r="B403" s="787" t="str">
        <f>'obsah 1'!B411</f>
        <v>plast+ext kol/kluz</v>
      </c>
      <c r="C403" s="761">
        <f>'obsah 1'!C411*'obsah 1'!$H$4</f>
        <v>0</v>
      </c>
      <c r="D403" s="761">
        <f>'obsah 1'!D411*'obsah 1'!$H$4</f>
        <v>2801</v>
      </c>
      <c r="E403" s="761">
        <f>'obsah 1'!E411*'obsah 1'!$H$4</f>
        <v>0</v>
      </c>
      <c r="F403" s="761">
        <f>'obsah 1'!F411*'obsah 1'!$H$4</f>
        <v>0</v>
      </c>
      <c r="G403" s="762">
        <f>'obsah 1'!G411*'obsah 1'!$H$4</f>
        <v>0</v>
      </c>
    </row>
    <row r="404" spans="1:7" ht="44" hidden="1" thickBot="1">
      <c r="A404" s="760">
        <f>'obsah 1'!A412</f>
        <v>0</v>
      </c>
      <c r="B404" s="787" t="str">
        <f>'obsah 1'!B412</f>
        <v>chrom +ext kol/kluz</v>
      </c>
      <c r="C404" s="761">
        <f>'obsah 1'!C412*'obsah 1'!$H$4</f>
        <v>0</v>
      </c>
      <c r="D404" s="761">
        <f>'obsah 1'!D412*'obsah 1'!$H$4</f>
        <v>2938</v>
      </c>
      <c r="E404" s="761">
        <f>'obsah 1'!E412*'obsah 1'!$H$4</f>
        <v>0</v>
      </c>
      <c r="F404" s="761">
        <f>'obsah 1'!F412*'obsah 1'!$H$4</f>
        <v>0</v>
      </c>
      <c r="G404" s="762">
        <f>'obsah 1'!G412*'obsah 1'!$H$4</f>
        <v>0</v>
      </c>
    </row>
    <row r="405" spans="1:7" ht="30" hidden="1" thickBot="1">
      <c r="A405" s="760" t="str">
        <f>'obsah 1'!A413</f>
        <v>1290 PU TABURET</v>
      </c>
      <c r="B405" s="787" t="str">
        <f>'obsah 1'!B413</f>
        <v>baze pl kol/kluz</v>
      </c>
      <c r="C405" s="761">
        <f>'obsah 1'!C413*'obsah 1'!$H$4</f>
        <v>0</v>
      </c>
      <c r="D405" s="761">
        <f>'obsah 1'!D413*'obsah 1'!$H$4</f>
        <v>1244</v>
      </c>
      <c r="E405" s="761">
        <f>'obsah 1'!E413*'obsah 1'!$H$4</f>
        <v>0</v>
      </c>
      <c r="F405" s="761">
        <f>'obsah 1'!F413*'obsah 1'!$H$4</f>
        <v>0</v>
      </c>
      <c r="G405" s="762">
        <f>'obsah 1'!G413*'obsah 1'!$H$4</f>
        <v>0</v>
      </c>
    </row>
    <row r="406" spans="1:7" ht="30" hidden="1" thickBot="1">
      <c r="A406" s="760">
        <f>'obsah 1'!A414</f>
        <v>0</v>
      </c>
      <c r="B406" s="787" t="str">
        <f>'obsah 1'!B414</f>
        <v>chrom kol/kluz</v>
      </c>
      <c r="C406" s="761">
        <f>'obsah 1'!C414*'obsah 1'!$H$4</f>
        <v>0</v>
      </c>
      <c r="D406" s="761">
        <f>'obsah 1'!D414*'obsah 1'!$H$4</f>
        <v>1380</v>
      </c>
      <c r="E406" s="761">
        <f>'obsah 1'!E414*'obsah 1'!$H$4</f>
        <v>0</v>
      </c>
      <c r="F406" s="761">
        <f>'obsah 1'!F414*'obsah 1'!$H$4</f>
        <v>0</v>
      </c>
      <c r="G406" s="762">
        <f>'obsah 1'!G414*'obsah 1'!$H$4</f>
        <v>0</v>
      </c>
    </row>
    <row r="407" spans="1:7" ht="30" hidden="1" thickBot="1">
      <c r="A407" s="760">
        <f>'obsah 1'!A415</f>
        <v>0</v>
      </c>
      <c r="B407" s="787" t="str">
        <f>'obsah 1'!B415</f>
        <v>plast+ext kol/kluz</v>
      </c>
      <c r="C407" s="761">
        <f>'obsah 1'!C415*'obsah 1'!$H$4</f>
        <v>0</v>
      </c>
      <c r="D407" s="761">
        <f>'obsah 1'!D415*'obsah 1'!$H$4</f>
        <v>2062</v>
      </c>
      <c r="E407" s="761">
        <f>'obsah 1'!E415*'obsah 1'!$H$4</f>
        <v>0</v>
      </c>
      <c r="F407" s="761">
        <f>'obsah 1'!F415*'obsah 1'!$H$4</f>
        <v>0</v>
      </c>
      <c r="G407" s="762">
        <f>'obsah 1'!G415*'obsah 1'!$H$4</f>
        <v>0</v>
      </c>
    </row>
    <row r="408" spans="1:7" ht="44" hidden="1" thickBot="1">
      <c r="A408" s="760">
        <f>'obsah 1'!A416</f>
        <v>0</v>
      </c>
      <c r="B408" s="787" t="str">
        <f>'obsah 1'!B416</f>
        <v>chrom +ext kol/kluz</v>
      </c>
      <c r="C408" s="761">
        <f>'obsah 1'!C416*'obsah 1'!$H$4</f>
        <v>0</v>
      </c>
      <c r="D408" s="761">
        <f>'obsah 1'!D416*'obsah 1'!$H$4</f>
        <v>2196</v>
      </c>
      <c r="E408" s="761">
        <f>'obsah 1'!E416*'obsah 1'!$H$4</f>
        <v>0</v>
      </c>
      <c r="F408" s="761">
        <f>'obsah 1'!F416*'obsah 1'!$H$4</f>
        <v>0</v>
      </c>
      <c r="G408" s="762">
        <f>'obsah 1'!G416*'obsah 1'!$H$4</f>
        <v>0</v>
      </c>
    </row>
    <row r="409" spans="1:7" ht="30" hidden="1" thickBot="1">
      <c r="A409" s="760" t="str">
        <f>'obsah 1'!A417</f>
        <v>1290 L TABURET</v>
      </c>
      <c r="B409" s="787" t="str">
        <f>'obsah 1'!B417</f>
        <v>baze pl kol/kluz</v>
      </c>
      <c r="C409" s="761">
        <f>'obsah 1'!C417*'obsah 1'!$H$4</f>
        <v>0</v>
      </c>
      <c r="D409" s="761">
        <f>'obsah 1'!D417*'obsah 1'!$H$4</f>
        <v>1337</v>
      </c>
      <c r="E409" s="761">
        <f>'obsah 1'!E417*'obsah 1'!$H$4</f>
        <v>0</v>
      </c>
      <c r="F409" s="761">
        <f>'obsah 1'!F417*'obsah 1'!$H$4</f>
        <v>0</v>
      </c>
      <c r="G409" s="762">
        <f>'obsah 1'!G417*'obsah 1'!$H$4</f>
        <v>0</v>
      </c>
    </row>
    <row r="410" spans="1:7" ht="30" hidden="1" thickBot="1">
      <c r="A410" s="760">
        <f>'obsah 1'!A418</f>
        <v>0</v>
      </c>
      <c r="B410" s="787" t="str">
        <f>'obsah 1'!B418</f>
        <v>chrom kol/kluz</v>
      </c>
      <c r="C410" s="761">
        <f>'obsah 1'!C418*'obsah 1'!$H$4</f>
        <v>0</v>
      </c>
      <c r="D410" s="761">
        <f>'obsah 1'!D418*'obsah 1'!$H$4</f>
        <v>1474</v>
      </c>
      <c r="E410" s="761">
        <f>'obsah 1'!E418*'obsah 1'!$H$4</f>
        <v>0</v>
      </c>
      <c r="F410" s="761">
        <f>'obsah 1'!F418*'obsah 1'!$H$4</f>
        <v>0</v>
      </c>
      <c r="G410" s="762">
        <f>'obsah 1'!G418*'obsah 1'!$H$4</f>
        <v>0</v>
      </c>
    </row>
    <row r="411" spans="1:7" ht="30" hidden="1" thickBot="1">
      <c r="A411" s="760">
        <f>'obsah 1'!A419</f>
        <v>0</v>
      </c>
      <c r="B411" s="787" t="str">
        <f>'obsah 1'!B419</f>
        <v>plast+ext kol/kluz</v>
      </c>
      <c r="C411" s="761">
        <f>'obsah 1'!C419*'obsah 1'!$H$4</f>
        <v>0</v>
      </c>
      <c r="D411" s="761">
        <f>'obsah 1'!D419*'obsah 1'!$H$4</f>
        <v>2157</v>
      </c>
      <c r="E411" s="761">
        <f>'obsah 1'!E419*'obsah 1'!$H$4</f>
        <v>0</v>
      </c>
      <c r="F411" s="761">
        <f>'obsah 1'!F419*'obsah 1'!$H$4</f>
        <v>0</v>
      </c>
      <c r="G411" s="762">
        <f>'obsah 1'!G419*'obsah 1'!$H$4</f>
        <v>0</v>
      </c>
    </row>
    <row r="412" spans="1:7" ht="44" hidden="1" thickBot="1">
      <c r="A412" s="764">
        <f>'obsah 1'!A420</f>
        <v>0</v>
      </c>
      <c r="B412" s="788" t="str">
        <f>'obsah 1'!B420</f>
        <v>chrom +ext kol/kluz</v>
      </c>
      <c r="C412" s="758">
        <f>'obsah 1'!C420*'obsah 1'!$H$4</f>
        <v>0</v>
      </c>
      <c r="D412" s="758">
        <f>'obsah 1'!D420*'obsah 1'!$H$4</f>
        <v>2293</v>
      </c>
      <c r="E412" s="758">
        <f>'obsah 1'!E420*'obsah 1'!$H$4</f>
        <v>0</v>
      </c>
      <c r="F412" s="758">
        <f>'obsah 1'!F420*'obsah 1'!$H$4</f>
        <v>0</v>
      </c>
      <c r="G412" s="766">
        <f>'obsah 1'!G420*'obsah 1'!$H$4</f>
        <v>0</v>
      </c>
    </row>
    <row r="413" spans="1:7" ht="17" hidden="1" thickTop="1" thickBot="1">
      <c r="A413" s="760" t="str">
        <f>'obsah 1'!A421</f>
        <v>str 49</v>
      </c>
      <c r="B413" s="787">
        <f>'obsah 1'!B421</f>
        <v>0</v>
      </c>
      <c r="C413" s="761">
        <f>'obsah 1'!C421*'obsah 1'!$H$4</f>
        <v>0</v>
      </c>
      <c r="D413" s="761">
        <f>'obsah 1'!D421*'obsah 1'!$H$4</f>
        <v>0</v>
      </c>
      <c r="E413" s="761">
        <f>'obsah 1'!E421*'obsah 1'!$H$4</f>
        <v>0</v>
      </c>
      <c r="F413" s="761">
        <f>'obsah 1'!F421*'obsah 1'!$H$4</f>
        <v>0</v>
      </c>
      <c r="G413" s="762">
        <f>'obsah 1'!G421*'obsah 1'!$H$4</f>
        <v>0</v>
      </c>
    </row>
    <row r="414" spans="1:7" ht="16" hidden="1" thickBot="1">
      <c r="A414" s="760" t="str">
        <f>'obsah 1'!A422</f>
        <v>1290 TABURET C</v>
      </c>
      <c r="B414" s="787">
        <f>'obsah 1'!B422</f>
        <v>0</v>
      </c>
      <c r="C414" s="761">
        <f>'obsah 1'!C422*'obsah 1'!$H$4</f>
        <v>1465</v>
      </c>
      <c r="D414" s="761">
        <f>'obsah 1'!D422*'obsah 1'!$H$4</f>
        <v>1514</v>
      </c>
      <c r="E414" s="761">
        <f>'obsah 1'!E422*'obsah 1'!$H$4</f>
        <v>1582</v>
      </c>
      <c r="F414" s="761">
        <f>'obsah 1'!F422*'obsah 1'!$H$4</f>
        <v>1631</v>
      </c>
      <c r="G414" s="762">
        <f>'obsah 1'!G422*'obsah 1'!$H$4</f>
        <v>1836</v>
      </c>
    </row>
    <row r="415" spans="1:7" ht="30" hidden="1" thickBot="1">
      <c r="A415" s="760" t="str">
        <f>'obsah 1'!A423</f>
        <v>1290 PU SELLA</v>
      </c>
      <c r="B415" s="787" t="str">
        <f>'obsah 1'!B423</f>
        <v>baze pl kol/kluz</v>
      </c>
      <c r="C415" s="761">
        <f>'obsah 1'!C423*'obsah 1'!$H$4</f>
        <v>0</v>
      </c>
      <c r="D415" s="761">
        <f>'obsah 1'!D423*'obsah 1'!$H$4</f>
        <v>3408</v>
      </c>
      <c r="E415" s="761">
        <f>'obsah 1'!E423*'obsah 1'!$H$4</f>
        <v>0</v>
      </c>
      <c r="F415" s="761">
        <f>'obsah 1'!F423*'obsah 1'!$H$4</f>
        <v>0</v>
      </c>
      <c r="G415" s="762">
        <f>'obsah 1'!G423*'obsah 1'!$H$4</f>
        <v>0</v>
      </c>
    </row>
    <row r="416" spans="1:7" ht="30" hidden="1" thickBot="1">
      <c r="A416" s="760">
        <f>'obsah 1'!A424</f>
        <v>0</v>
      </c>
      <c r="B416" s="787" t="str">
        <f>'obsah 1'!B424</f>
        <v>chrom kol/kluz</v>
      </c>
      <c r="C416" s="761">
        <f>'obsah 1'!C424*'obsah 1'!$H$4</f>
        <v>0</v>
      </c>
      <c r="D416" s="761">
        <f>'obsah 1'!D424*'obsah 1'!$H$4</f>
        <v>3673</v>
      </c>
      <c r="E416" s="761">
        <f>'obsah 1'!E424*'obsah 1'!$H$4</f>
        <v>0</v>
      </c>
      <c r="F416" s="761">
        <f>'obsah 1'!F424*'obsah 1'!$H$4</f>
        <v>0</v>
      </c>
      <c r="G416" s="762">
        <f>'obsah 1'!G424*'obsah 1'!$H$4</f>
        <v>0</v>
      </c>
    </row>
    <row r="417" spans="1:7" ht="30" hidden="1" thickBot="1">
      <c r="A417" s="760">
        <f>'obsah 1'!A425</f>
        <v>0</v>
      </c>
      <c r="B417" s="787" t="str">
        <f>'obsah 1'!B425</f>
        <v>plast+ext kol/kluz</v>
      </c>
      <c r="C417" s="761">
        <f>'obsah 1'!C425*'obsah 1'!$H$4</f>
        <v>0</v>
      </c>
      <c r="D417" s="761">
        <f>'obsah 1'!D425*'obsah 1'!$H$4</f>
        <v>4077</v>
      </c>
      <c r="E417" s="761">
        <f>'obsah 1'!E425*'obsah 1'!$H$4</f>
        <v>0</v>
      </c>
      <c r="F417" s="761">
        <f>'obsah 1'!F425*'obsah 1'!$H$4</f>
        <v>0</v>
      </c>
      <c r="G417" s="762">
        <f>'obsah 1'!G425*'obsah 1'!$H$4</f>
        <v>0</v>
      </c>
    </row>
    <row r="418" spans="1:7" ht="44" hidden="1" thickBot="1">
      <c r="A418" s="760">
        <f>'obsah 1'!A426</f>
        <v>0</v>
      </c>
      <c r="B418" s="787" t="str">
        <f>'obsah 1'!B426</f>
        <v>chrom +ext kol/kluz</v>
      </c>
      <c r="C418" s="761">
        <f>'obsah 1'!C426*'obsah 1'!$H$4</f>
        <v>0</v>
      </c>
      <c r="D418" s="761">
        <f>'obsah 1'!D426*'obsah 1'!$H$4</f>
        <v>4360</v>
      </c>
      <c r="E418" s="761">
        <f>'obsah 1'!E426*'obsah 1'!$H$4</f>
        <v>0</v>
      </c>
      <c r="F418" s="761">
        <f>'obsah 1'!F426*'obsah 1'!$H$4</f>
        <v>0</v>
      </c>
      <c r="G418" s="762">
        <f>'obsah 1'!G426*'obsah 1'!$H$4</f>
        <v>0</v>
      </c>
    </row>
    <row r="419" spans="1:7" ht="30" hidden="1" thickBot="1">
      <c r="A419" s="760" t="str">
        <f>'obsah 1'!A427</f>
        <v>1290 T SELLA</v>
      </c>
      <c r="B419" s="787" t="str">
        <f>'obsah 1'!B427</f>
        <v>baze pl kol/kluz</v>
      </c>
      <c r="C419" s="761">
        <f>'obsah 1'!C427*'obsah 1'!$H$4</f>
        <v>0</v>
      </c>
      <c r="D419" s="761">
        <f>'obsah 1'!D427*'obsah 1'!$H$4</f>
        <v>2349</v>
      </c>
      <c r="E419" s="761">
        <f>'obsah 1'!E427*'obsah 1'!$H$4</f>
        <v>0</v>
      </c>
      <c r="F419" s="761">
        <f>'obsah 1'!F427*'obsah 1'!$H$4</f>
        <v>0</v>
      </c>
      <c r="G419" s="762">
        <f>'obsah 1'!G427*'obsah 1'!$H$4</f>
        <v>0</v>
      </c>
    </row>
    <row r="420" spans="1:7" ht="30" hidden="1" thickBot="1">
      <c r="A420" s="760">
        <f>'obsah 1'!A428</f>
        <v>0</v>
      </c>
      <c r="B420" s="787" t="str">
        <f>'obsah 1'!B428</f>
        <v>chrom kol/kluz</v>
      </c>
      <c r="C420" s="761">
        <f>'obsah 1'!C428*'obsah 1'!$H$4</f>
        <v>0</v>
      </c>
      <c r="D420" s="761">
        <f>'obsah 1'!D428*'obsah 1'!$H$4</f>
        <v>2494</v>
      </c>
      <c r="E420" s="761">
        <f>'obsah 1'!E428*'obsah 1'!$H$4</f>
        <v>0</v>
      </c>
      <c r="F420" s="761">
        <f>'obsah 1'!F428*'obsah 1'!$H$4</f>
        <v>0</v>
      </c>
      <c r="G420" s="762">
        <f>'obsah 1'!G428*'obsah 1'!$H$4</f>
        <v>0</v>
      </c>
    </row>
    <row r="421" spans="1:7" ht="30" hidden="1" thickBot="1">
      <c r="A421" s="760">
        <f>'obsah 1'!A429</f>
        <v>0</v>
      </c>
      <c r="B421" s="787" t="str">
        <f>'obsah 1'!B429</f>
        <v>plast+ext kol/kluz</v>
      </c>
      <c r="C421" s="761">
        <f>'obsah 1'!C429*'obsah 1'!$H$4</f>
        <v>0</v>
      </c>
      <c r="D421" s="761">
        <f>'obsah 1'!D429*'obsah 1'!$H$4</f>
        <v>3173</v>
      </c>
      <c r="E421" s="761">
        <f>'obsah 1'!E429*'obsah 1'!$H$4</f>
        <v>0</v>
      </c>
      <c r="F421" s="761">
        <f>'obsah 1'!F429*'obsah 1'!$H$4</f>
        <v>0</v>
      </c>
      <c r="G421" s="762">
        <f>'obsah 1'!G429*'obsah 1'!$H$4</f>
        <v>0</v>
      </c>
    </row>
    <row r="422" spans="1:7" ht="44" hidden="1" thickBot="1">
      <c r="A422" s="760">
        <f>'obsah 1'!A430</f>
        <v>0</v>
      </c>
      <c r="B422" s="787" t="str">
        <f>'obsah 1'!B430</f>
        <v>chrom +ext kol/kluz</v>
      </c>
      <c r="C422" s="761">
        <f>'obsah 1'!C430*'obsah 1'!$H$4</f>
        <v>0</v>
      </c>
      <c r="D422" s="761">
        <f>'obsah 1'!D430*'obsah 1'!$H$4</f>
        <v>3318</v>
      </c>
      <c r="E422" s="761">
        <f>'obsah 1'!E430*'obsah 1'!$H$4</f>
        <v>0</v>
      </c>
      <c r="F422" s="761">
        <f>'obsah 1'!F430*'obsah 1'!$H$4</f>
        <v>0</v>
      </c>
      <c r="G422" s="762">
        <f>'obsah 1'!G430*'obsah 1'!$H$4</f>
        <v>0</v>
      </c>
    </row>
    <row r="423" spans="1:7" ht="30" hidden="1" thickBot="1">
      <c r="A423" s="760" t="str">
        <f>'obsah 1'!A431</f>
        <v>1290 PU TABURET WORK B</v>
      </c>
      <c r="B423" s="787" t="str">
        <f>'obsah 1'!B431</f>
        <v>baze pl kol/kluz</v>
      </c>
      <c r="C423" s="761">
        <f>'obsah 1'!C431*'obsah 1'!$H$4</f>
        <v>0</v>
      </c>
      <c r="D423" s="761">
        <f>'obsah 1'!D431*'obsah 1'!$H$4</f>
        <v>2256</v>
      </c>
      <c r="E423" s="761">
        <f>'obsah 1'!E431*'obsah 1'!$H$4</f>
        <v>0</v>
      </c>
      <c r="F423" s="761">
        <f>'obsah 1'!F431*'obsah 1'!$H$4</f>
        <v>0</v>
      </c>
      <c r="G423" s="762">
        <f>'obsah 1'!G431*'obsah 1'!$H$4</f>
        <v>0</v>
      </c>
    </row>
    <row r="424" spans="1:7" ht="30" hidden="1" thickBot="1">
      <c r="A424" s="760">
        <f>'obsah 1'!A432</f>
        <v>0</v>
      </c>
      <c r="B424" s="787" t="str">
        <f>'obsah 1'!B432</f>
        <v>chrom kol/kluz</v>
      </c>
      <c r="C424" s="761">
        <f>'obsah 1'!C432*'obsah 1'!$H$4</f>
        <v>0</v>
      </c>
      <c r="D424" s="761">
        <f>'obsah 1'!D432*'obsah 1'!$H$4</f>
        <v>2394</v>
      </c>
      <c r="E424" s="761">
        <f>'obsah 1'!E432*'obsah 1'!$H$4</f>
        <v>0</v>
      </c>
      <c r="F424" s="761">
        <f>'obsah 1'!F432*'obsah 1'!$H$4</f>
        <v>0</v>
      </c>
      <c r="G424" s="762">
        <f>'obsah 1'!G432*'obsah 1'!$H$4</f>
        <v>0</v>
      </c>
    </row>
    <row r="425" spans="1:7" ht="30" hidden="1" thickBot="1">
      <c r="A425" s="760">
        <f>'obsah 1'!A433</f>
        <v>0</v>
      </c>
      <c r="B425" s="787" t="str">
        <f>'obsah 1'!B433</f>
        <v>plast+ext kol/kluz</v>
      </c>
      <c r="C425" s="761">
        <f>'obsah 1'!C433*'obsah 1'!$H$4</f>
        <v>0</v>
      </c>
      <c r="D425" s="761">
        <f>'obsah 1'!D433*'obsah 1'!$H$4</f>
        <v>3061</v>
      </c>
      <c r="E425" s="761">
        <f>'obsah 1'!E433*'obsah 1'!$H$4</f>
        <v>0</v>
      </c>
      <c r="F425" s="761">
        <f>'obsah 1'!F433*'obsah 1'!$H$4</f>
        <v>0</v>
      </c>
      <c r="G425" s="762">
        <f>'obsah 1'!G433*'obsah 1'!$H$4</f>
        <v>0</v>
      </c>
    </row>
    <row r="426" spans="1:7" ht="44" hidden="1" thickBot="1">
      <c r="A426" s="791">
        <f>'obsah 1'!A434</f>
        <v>0</v>
      </c>
      <c r="B426" s="796" t="str">
        <f>'obsah 1'!B434</f>
        <v>chrom +ext kol/kluz</v>
      </c>
      <c r="C426" s="797">
        <f>'obsah 1'!C434*'obsah 1'!$H$4</f>
        <v>0</v>
      </c>
      <c r="D426" s="797">
        <f>'obsah 1'!D434*'obsah 1'!$H$4</f>
        <v>3199</v>
      </c>
      <c r="E426" s="797">
        <f>'obsah 1'!E434*'obsah 1'!$H$4</f>
        <v>0</v>
      </c>
      <c r="F426" s="797">
        <f>'obsah 1'!F434*'obsah 1'!$H$4</f>
        <v>0</v>
      </c>
      <c r="G426" s="793">
        <f>'obsah 1'!G434*'obsah 1'!$H$4</f>
        <v>0</v>
      </c>
    </row>
    <row r="427" spans="1:7" ht="16" hidden="1" thickBot="1">
      <c r="A427" s="819" t="str">
        <f>'obsah 1'!A435</f>
        <v>str 50</v>
      </c>
      <c r="B427" s="794">
        <f>'obsah 1'!B435</f>
        <v>0</v>
      </c>
      <c r="C427" s="795">
        <f>'obsah 1'!C435</f>
        <v>0</v>
      </c>
      <c r="D427" s="795">
        <f>'obsah 1'!D435</f>
        <v>0</v>
      </c>
      <c r="E427" s="795">
        <f>'obsah 1'!E435</f>
        <v>0</v>
      </c>
      <c r="F427" s="795">
        <f>'obsah 1'!F435</f>
        <v>0</v>
      </c>
      <c r="G427" s="820">
        <f>'obsah 1'!G435</f>
        <v>0</v>
      </c>
    </row>
    <row r="428" spans="1:7" ht="16" hidden="1" thickBot="1">
      <c r="A428" s="760" t="str">
        <f>'obsah 1'!A436</f>
        <v>Space</v>
      </c>
      <c r="B428" s="787">
        <f>'obsah 1'!B436</f>
        <v>0</v>
      </c>
      <c r="C428" s="761">
        <f>'obsah 1'!C436*'obsah 1'!$E$6</f>
        <v>0</v>
      </c>
      <c r="D428" s="761">
        <f>'obsah 1'!D436*'obsah 1'!$E$6</f>
        <v>2497</v>
      </c>
      <c r="E428" s="761">
        <f>'obsah 1'!E436*'obsah 1'!$E$6</f>
        <v>0</v>
      </c>
      <c r="F428" s="761">
        <f>'obsah 1'!F436*'obsah 1'!$E$6</f>
        <v>0</v>
      </c>
      <c r="G428" s="762">
        <f>'obsah 1'!G436*'obsah 1'!$E$6</f>
        <v>0</v>
      </c>
    </row>
    <row r="429" spans="1:7" ht="16" hidden="1" thickBot="1">
      <c r="A429" s="760" t="str">
        <f>'obsah 1'!A437</f>
        <v>Elix</v>
      </c>
      <c r="B429" s="787">
        <f>'obsah 1'!B437</f>
        <v>0</v>
      </c>
      <c r="C429" s="761">
        <f>'obsah 1'!C437*'obsah 1'!$E$6</f>
        <v>0</v>
      </c>
      <c r="D429" s="761">
        <f>'obsah 1'!D437*'obsah 1'!$E$6</f>
        <v>1740</v>
      </c>
      <c r="E429" s="761">
        <f>'obsah 1'!E437*'obsah 1'!$E$6</f>
        <v>0</v>
      </c>
      <c r="F429" s="761">
        <f>'obsah 1'!F437*'obsah 1'!$E$6</f>
        <v>0</v>
      </c>
      <c r="G429" s="762">
        <f>'obsah 1'!G437*'obsah 1'!$E$6</f>
        <v>0</v>
      </c>
    </row>
    <row r="430" spans="1:7" ht="16" hidden="1" thickBot="1">
      <c r="A430" s="760" t="str">
        <f>'obsah 1'!A438</f>
        <v>Náhradní náplň</v>
      </c>
      <c r="B430" s="787">
        <f>'obsah 1'!B438</f>
        <v>0</v>
      </c>
      <c r="C430" s="761">
        <f>'obsah 1'!C438*'obsah 1'!$E$6</f>
        <v>0</v>
      </c>
      <c r="D430" s="761">
        <f>'obsah 1'!D438*'obsah 1'!$E$6</f>
        <v>298</v>
      </c>
      <c r="E430" s="761">
        <f>'obsah 1'!E438*'obsah 1'!$E$6</f>
        <v>0</v>
      </c>
      <c r="F430" s="761">
        <f>'obsah 1'!F438*'obsah 1'!$E$6</f>
        <v>0</v>
      </c>
      <c r="G430" s="762">
        <f>'obsah 1'!G438*'obsah 1'!$E$6</f>
        <v>0</v>
      </c>
    </row>
    <row r="431" spans="1:7" ht="16" hidden="1" thickBot="1">
      <c r="A431" s="760" t="str">
        <f>'obsah 1'!A439</f>
        <v>spojník Taurus</v>
      </c>
      <c r="B431" s="787">
        <f>'obsah 1'!B439</f>
        <v>0</v>
      </c>
      <c r="C431" s="761">
        <f>'obsah 1'!C439*'obsah 1'!$E$6</f>
        <v>0</v>
      </c>
      <c r="D431" s="761">
        <f>'obsah 1'!D439*'obsah 1'!$E$6</f>
        <v>22</v>
      </c>
      <c r="E431" s="761">
        <f>'obsah 1'!E439*'obsah 1'!$E$6</f>
        <v>0</v>
      </c>
      <c r="F431" s="761">
        <f>'obsah 1'!F439*'obsah 1'!$E$6</f>
        <v>0</v>
      </c>
      <c r="G431" s="762">
        <f>'obsah 1'!G439*'obsah 1'!$E$6</f>
        <v>0</v>
      </c>
    </row>
    <row r="432" spans="1:7" ht="30" hidden="1" thickBot="1">
      <c r="A432" s="764" t="str">
        <f>'obsah 1'!A440</f>
        <v>spojník Taurus - stavitelný, PLU 5720</v>
      </c>
      <c r="B432" s="788">
        <f>'obsah 1'!B440</f>
        <v>0</v>
      </c>
      <c r="C432" s="758">
        <f>'obsah 1'!C440*'obsah 1'!$E$6</f>
        <v>0</v>
      </c>
      <c r="D432" s="758">
        <f>'obsah 1'!D440*'obsah 1'!$E$6</f>
        <v>91</v>
      </c>
      <c r="E432" s="758">
        <f>'obsah 1'!E440*'obsah 1'!$E$6</f>
        <v>0</v>
      </c>
      <c r="F432" s="758">
        <f>'obsah 1'!F440*'obsah 1'!$E$6</f>
        <v>0</v>
      </c>
      <c r="G432" s="766">
        <f>'obsah 1'!G440*'obsah 1'!$E$6</f>
        <v>0</v>
      </c>
    </row>
    <row r="433" spans="1:7" ht="17" hidden="1" thickTop="1" thickBot="1">
      <c r="A433" s="760" t="str">
        <f>'obsah 1'!A441</f>
        <v>str 51</v>
      </c>
      <c r="B433" s="787">
        <f>'obsah 1'!B441</f>
        <v>0</v>
      </c>
      <c r="C433" s="761">
        <f>'obsah 1'!C441*'obsah 1'!$E$6</f>
        <v>0</v>
      </c>
      <c r="D433" s="761">
        <f>'obsah 1'!D441*'obsah 1'!$E$6</f>
        <v>0</v>
      </c>
      <c r="E433" s="761">
        <f>'obsah 1'!E441*'obsah 1'!$E$6</f>
        <v>0</v>
      </c>
      <c r="F433" s="761">
        <f>'obsah 1'!F441*'obsah 1'!$E$6</f>
        <v>0</v>
      </c>
      <c r="G433" s="762">
        <f>'obsah 1'!G441*'obsah 1'!$E$6</f>
        <v>0</v>
      </c>
    </row>
    <row r="434" spans="1:7" ht="30" hidden="1" thickBot="1">
      <c r="A434" s="760" t="str">
        <f>'obsah 1'!A442</f>
        <v>EXTEND v. n. výškově nastavitelný</v>
      </c>
      <c r="B434" s="787">
        <f>'obsah 1'!B442</f>
        <v>0</v>
      </c>
      <c r="C434" s="761">
        <f>'obsah 1'!C442*'obsah 1'!$E$6</f>
        <v>0</v>
      </c>
      <c r="D434" s="761">
        <f>'obsah 1'!D442*'obsah 1'!$E$6</f>
        <v>635</v>
      </c>
      <c r="E434" s="761">
        <f>'obsah 1'!E442*'obsah 1'!$E$6</f>
        <v>0</v>
      </c>
      <c r="F434" s="761">
        <f>'obsah 1'!F442*'obsah 1'!$E$6</f>
        <v>0</v>
      </c>
      <c r="G434" s="762">
        <f>'obsah 1'!G442*'obsah 1'!$E$6</f>
        <v>0</v>
      </c>
    </row>
    <row r="435" spans="1:7" ht="30" hidden="1" thickBot="1">
      <c r="A435" s="760" t="str">
        <f>'obsah 1'!A443</f>
        <v>EXTEND v. n. výškově nastavitelný CELOKOVOVÝ</v>
      </c>
      <c r="B435" s="787">
        <f>'obsah 1'!B443</f>
        <v>0</v>
      </c>
      <c r="C435" s="761">
        <f>'obsah 1'!C443*'obsah 1'!$E$6</f>
        <v>0</v>
      </c>
      <c r="D435" s="761">
        <f>'obsah 1'!D443*'obsah 1'!$E$6</f>
        <v>650</v>
      </c>
      <c r="E435" s="761">
        <f>'obsah 1'!E443*'obsah 1'!$E$6</f>
        <v>0</v>
      </c>
      <c r="F435" s="761">
        <f>'obsah 1'!F443*'obsah 1'!$E$6</f>
        <v>0</v>
      </c>
      <c r="G435" s="762">
        <f>'obsah 1'!G443*'obsah 1'!$E$6</f>
        <v>0</v>
      </c>
    </row>
    <row r="436" spans="1:7" ht="16" hidden="1" thickBot="1">
      <c r="A436" s="760" t="str">
        <f>'obsah 1'!A444</f>
        <v>EXTEND</v>
      </c>
      <c r="B436" s="787">
        <f>'obsah 1'!B444</f>
        <v>0</v>
      </c>
      <c r="C436" s="761">
        <f>'obsah 1'!C444*'obsah 1'!$E$6</f>
        <v>0</v>
      </c>
      <c r="D436" s="761">
        <f>'obsah 1'!D444*'obsah 1'!$E$6</f>
        <v>753</v>
      </c>
      <c r="E436" s="761">
        <f>'obsah 1'!E444*'obsah 1'!$E$6</f>
        <v>0</v>
      </c>
      <c r="F436" s="761">
        <f>'obsah 1'!F444*'obsah 1'!$E$6</f>
        <v>0</v>
      </c>
      <c r="G436" s="762">
        <f>'obsah 1'!G444*'obsah 1'!$E$6</f>
        <v>0</v>
      </c>
    </row>
    <row r="437" spans="1:7" ht="16" hidden="1" thickBot="1">
      <c r="A437" s="760" t="str">
        <f>'obsah 1'!A445</f>
        <v>Extend ESD v. n.</v>
      </c>
      <c r="B437" s="787">
        <f>'obsah 1'!B445</f>
        <v>0</v>
      </c>
      <c r="C437" s="761">
        <f>'obsah 1'!C445*'obsah 1'!$E$6</f>
        <v>0</v>
      </c>
      <c r="D437" s="761">
        <f>'obsah 1'!D445*'obsah 1'!$E$6</f>
        <v>597</v>
      </c>
      <c r="E437" s="761">
        <f>'obsah 1'!E445*'obsah 1'!$E$6</f>
        <v>0</v>
      </c>
      <c r="F437" s="761">
        <f>'obsah 1'!F445*'obsah 1'!$E$6</f>
        <v>0</v>
      </c>
      <c r="G437" s="762">
        <f>'obsah 1'!G445*'obsah 1'!$E$6</f>
        <v>0</v>
      </c>
    </row>
    <row r="438" spans="1:7" ht="16" hidden="1" thickBot="1">
      <c r="A438" s="764" t="str">
        <f>'obsah 1'!A446</f>
        <v>Footrest Standard</v>
      </c>
      <c r="B438" s="788">
        <f>'obsah 1'!B446</f>
        <v>0</v>
      </c>
      <c r="C438" s="758">
        <f>'obsah 1'!C446*'obsah 1'!$E$6</f>
        <v>0</v>
      </c>
      <c r="D438" s="758">
        <f>'obsah 1'!D446*'obsah 1'!$E$6</f>
        <v>632</v>
      </c>
      <c r="E438" s="758">
        <f>'obsah 1'!E446*'obsah 1'!$E$6</f>
        <v>0</v>
      </c>
      <c r="F438" s="758">
        <f>'obsah 1'!F446*'obsah 1'!$E$6</f>
        <v>0</v>
      </c>
      <c r="G438" s="766">
        <f>'obsah 1'!G446*'obsah 1'!$E$6</f>
        <v>0</v>
      </c>
    </row>
    <row r="439" spans="1:7" ht="16" hidden="1" thickTop="1" thickBot="1">
      <c r="A439" s="764"/>
      <c r="B439" s="758"/>
      <c r="C439" s="758"/>
      <c r="D439" s="758"/>
      <c r="E439" s="758"/>
      <c r="F439" s="758"/>
      <c r="G439" s="766"/>
    </row>
    <row r="440" spans="1:7" ht="14"/>
    <row r="441" spans="1:7" ht="14"/>
    <row r="442" spans="1:7" ht="14"/>
  </sheetData>
  <mergeCells count="7">
    <mergeCell ref="I14:P14"/>
    <mergeCell ref="A15:B15"/>
    <mergeCell ref="A1:H1"/>
    <mergeCell ref="A14:H14"/>
    <mergeCell ref="F44:F45"/>
    <mergeCell ref="A23:H23"/>
    <mergeCell ref="A36:H36"/>
  </mergeCells>
  <hyperlinks>
    <hyperlink ref="B38" location="'strana 55'!A1" display="strana 55-59" xr:uid="{00000000-0004-0000-0200-000003000000}"/>
    <hyperlink ref="E38" location="'strana 61'!A1" display="strana 61" xr:uid="{00000000-0004-0000-0200-000005000000}"/>
    <hyperlink ref="B31" location="'strana 53'!A1" display="strana 53 " xr:uid="{00000000-0004-0000-0200-00000D000000}"/>
    <hyperlink ref="E39" location="'strana 54'!A1" display="strana 54" xr:uid="{1D5ECEBC-DAC3-4B8A-91C5-639289C2B45E}"/>
    <hyperlink ref="H38" location="'strana 60'!A1" display="strana 60" xr:uid="{467C9DCF-A9DB-4C5E-9D57-DDF5237F7CD9}"/>
    <hyperlink ref="B17" location="'strana 48'!A1" display="strana 48" xr:uid="{79C93300-02ED-4042-AA66-BBF618096CD6}"/>
    <hyperlink ref="B16" location="'strana 47'!A1" display="strana 47" xr:uid="{3E3281D0-6492-486A-90E3-F4C057192F90}"/>
    <hyperlink ref="H17" location="'strana 46'!A1" display="strana 46" xr:uid="{B0D10480-3D3D-4630-AD8F-B49ACC1D8521}"/>
    <hyperlink ref="B20" location="'strana 47'!A1" display="strana 47" xr:uid="{FC6DE7BF-5CB1-4622-AD4E-6AC62501CF1B}"/>
    <hyperlink ref="B21" location="'strana 47'!A1" display="strana 47" xr:uid="{E2876C4A-9907-4981-92EA-5EC6AF8C41F4}"/>
    <hyperlink ref="E16" location="'strana 47'!A1" display="strana 47" xr:uid="{F2389862-8B86-421A-94D0-697A3718E9E6}"/>
    <hyperlink ref="E17" location="'strana 49'!A1" display="strana 49" xr:uid="{7B411D9E-5242-4C50-9BF8-1887BEAB91CC}"/>
    <hyperlink ref="E20" location="'strana 49'!A1" display="strana 49" xr:uid="{B32F432E-6ABC-43A9-A8F7-9C2291D962CC}"/>
    <hyperlink ref="E18" location="'strana 47'!A1" display="strana 47" xr:uid="{C6CE3964-A351-46C9-A5D9-8A02621B4F10}"/>
    <hyperlink ref="E19" location="'strana 48'!A1" display="strana 48" xr:uid="{A6CCA82E-9B32-4BE2-833F-2D31A900A97E}"/>
    <hyperlink ref="B3" location="'strana 38'!A1" display="strana 38" xr:uid="{16297656-D9AA-474A-9EB1-1D95B7EA88C8}"/>
    <hyperlink ref="B4" location="'strana 36'!A1" display="strana 36" xr:uid="{1DD8A289-0BCF-42BE-B36D-2758F597EBF3}"/>
    <hyperlink ref="B6" location="'strana 33'!A1" display="strana 33" xr:uid="{36019C9B-8556-4D6C-BB29-EF7460FCA4A3}"/>
    <hyperlink ref="B10" location="'strana 37'!A1" display="strana 37" xr:uid="{D708F536-BFB6-4B46-9122-5E3104F21DCB}"/>
    <hyperlink ref="B11" location="'strana 38'!A1" display="strana 38" xr:uid="{A6F43926-F078-4627-8708-0B742FEEFA2D}"/>
    <hyperlink ref="B9" location="'strana 32'!A1" display="strana 32" xr:uid="{E776006B-1F6A-47F0-9AFD-E2ED1038F27C}"/>
    <hyperlink ref="E3" location="'strana 35'!A1" display="strana 35" xr:uid="{F64FD88F-853D-46AB-AA62-237E942FE76F}"/>
    <hyperlink ref="E4" location="'strana 40'!A1" display="strana 40" xr:uid="{405C67B5-FA7F-4F74-BD04-A84FC97D6B9F}"/>
    <hyperlink ref="B7" location="'strana 33'!A1" display="strana 33" xr:uid="{228C5A5A-AEB1-415C-B983-5708E95549E5}"/>
    <hyperlink ref="B5" location="'strana 36'!A1" display="strana 36" xr:uid="{2B72ACB1-786A-421D-B765-82286433EF05}"/>
    <hyperlink ref="B8" location="'strana 33'!A1" display="strana 33" xr:uid="{891A4DC2-F223-4431-8F1E-D49E0D7C92A5}"/>
    <hyperlink ref="B12" location="'strana 38'!A1" display="strana 38" xr:uid="{586B6AE3-73B6-438F-B17B-DE1717B9BD0D}"/>
    <hyperlink ref="B18" location="'strana 48'!A1" display="strana 48" xr:uid="{CF922646-5B13-4FA2-A0FA-8C0F80E12882}"/>
    <hyperlink ref="B19" location="'strana 48'!A1" display="strana 48" xr:uid="{4D6C2F2F-E2F7-40C8-88CA-CD62C26F9BA0}"/>
    <hyperlink ref="E21" location="'strana 49'!A1" display="strana 49" xr:uid="{D7E6A25D-F051-4B39-A116-FE08949104C8}"/>
    <hyperlink ref="H16" location="'strana 49'!A1" display="strana 49" xr:uid="{218D7779-083B-4910-B0AB-B6A602DC4732}"/>
    <hyperlink ref="H18" location="'strana 46'!A1" display="strana 46" xr:uid="{CC04709A-7C8C-4913-81C8-F18ED0A04F46}"/>
    <hyperlink ref="E11" location="'strana 32'!A1" display="strana 32" xr:uid="{740FCE6B-D10B-44AA-B043-66B8EA0B6F11}"/>
    <hyperlink ref="E12" location="'strana 40'!A1" display="strana 40" xr:uid="{F5C2C43A-9295-40B8-8F65-508625EB4B49}"/>
    <hyperlink ref="H6" location="'strana 42'!A1" display="strana 42-43" xr:uid="{2A010CA1-D4F2-4DBC-8C1A-EDDA03F91B49}"/>
    <hyperlink ref="H5" location="'strana 42'!A1" display="strana 42" xr:uid="{56C296FC-843D-4D95-9C80-0305C5E49EF3}"/>
    <hyperlink ref="H3" location="'strana 40'!A1" display="strana 40" xr:uid="{31CC8942-3FEE-48E2-AF9B-947F642E584B}"/>
    <hyperlink ref="B25:B26" location="'strana 52'!A1" display="strana 52" xr:uid="{56C1F667-EF30-495B-80B4-56A0C4EE9C42}"/>
    <hyperlink ref="E26" location="'strana 50'!A1" display="strana 50" xr:uid="{53418884-32A6-48E9-ACBE-5071038DB1D6}"/>
    <hyperlink ref="E28" location="'strana 51'!A1" display="strana 51" xr:uid="{C04B4614-EA0D-47A4-97F6-BFFB32BE2AC5}"/>
    <hyperlink ref="E31" location="'strana 50'!A1" display="strana 50" xr:uid="{EB858BC6-DD81-4DD5-8E0C-CB75CEB4C4B3}"/>
    <hyperlink ref="E5" location="'strana 38'!A1" display="strana 39" xr:uid="{937A4FAB-D85D-432E-9AD2-7705D3D85908}"/>
    <hyperlink ref="E6" location="'strana 32'!A1" display="strana 32" xr:uid="{B785EA90-EA83-43C7-AD01-8EDE4AE57424}"/>
    <hyperlink ref="E7" location="'strana 35'!A1" display="strana 35" xr:uid="{762B7FA6-2B80-460D-9732-AD31F90A849C}"/>
    <hyperlink ref="E8" location="'strana 33'!A1" display="strana 33" xr:uid="{84451B6D-50B5-4824-BF97-D43C8FE76452}"/>
    <hyperlink ref="E9" location="'strana 37'!A1" display="strana 37-38" xr:uid="{E24670D8-0BE7-4D69-BFFF-A348243F8105}"/>
    <hyperlink ref="E10" location="'strana 33'!A1" display="strana 33" xr:uid="{8FE5DB9D-8ACF-44A3-91FB-6E750838A728}"/>
    <hyperlink ref="H4" location="'strana 34'!A1" display="strana 34" xr:uid="{A4CE8887-31ED-472B-9E02-521009D7BAA8}"/>
    <hyperlink ref="B25" location="'strana 52'!A1" display="strana 52" xr:uid="{410603A9-1760-4496-8A96-0250976BF387}"/>
    <hyperlink ref="B26:B30" location="'strana 52'!A1" display="strana 52" xr:uid="{D94FCFCA-9A82-4778-950F-12F0CA292CE6}"/>
    <hyperlink ref="B32:B34" location="'strana 53'!A1" display="strana 53 " xr:uid="{EFC13174-52CE-4AB8-9836-6E4403A201EF}"/>
    <hyperlink ref="E25" location="'strana 53'!A1" display="strana 53 " xr:uid="{A6230404-00CF-4B56-9F0D-65FB51761306}"/>
    <hyperlink ref="E27" location="'strana 50'!A1" display="strana 50" xr:uid="{A451F983-7F5F-49D5-8E30-7F10D780AB26}"/>
    <hyperlink ref="E29:E30" location="'strana 51'!A1" display="strana 51" xr:uid="{1B2B9149-9240-4C49-8EC1-1131A4CC92FB}"/>
    <hyperlink ref="E32" location="'strana 50'!A1" display="strana 50" xr:uid="{5F6FE440-D999-4ACF-8935-7D59BF049F33}"/>
    <hyperlink ref="B39" location="'strana 60'!A1" display="strana 60" xr:uid="{065E4FD0-9E66-44D9-B136-9F1CBF168C38}"/>
  </hyperlinks>
  <pageMargins left="0.47244094488188981" right="0.74803149606299213" top="0.74803149606299213" bottom="0.74803149606299213" header="0" footer="0"/>
  <pageSetup paperSize="9" scale="66" orientation="portrait" horizontalDpi="4294967295" verticalDpi="4294967295" r:id="rId1"/>
  <headerFooter>
    <oddFooter>&amp;C&amp;A</odd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List33">
    <pageSetUpPr fitToPage="1"/>
  </sheetPr>
  <dimension ref="A1:Y33"/>
  <sheetViews>
    <sheetView zoomScale="90" zoomScaleNormal="90" zoomScaleSheetLayoutView="90" workbookViewId="0">
      <selection sqref="A1:A10"/>
    </sheetView>
  </sheetViews>
  <sheetFormatPr baseColWidth="10" defaultColWidth="14.3984375" defaultRowHeight="15" customHeight="1"/>
  <cols>
    <col min="1" max="1" width="2.3984375" customWidth="1"/>
    <col min="2" max="2" width="19.19921875" customWidth="1"/>
    <col min="3" max="3" width="50.796875" customWidth="1"/>
    <col min="4" max="9" width="9.796875" customWidth="1"/>
    <col min="10" max="22" width="9.19921875" hidden="1" customWidth="1"/>
    <col min="23" max="25" width="8.796875" hidden="1" customWidth="1"/>
    <col min="26" max="26" width="10.19921875" bestFit="1" customWidth="1"/>
  </cols>
  <sheetData>
    <row r="1" spans="1:9" ht="18" customHeight="1">
      <c r="A1" s="1313" t="s">
        <v>1</v>
      </c>
      <c r="B1" s="845" t="s">
        <v>355</v>
      </c>
      <c r="C1" s="315"/>
      <c r="D1" s="287">
        <v>0</v>
      </c>
      <c r="E1" s="287" t="s">
        <v>1111</v>
      </c>
      <c r="F1" s="287" t="s">
        <v>1112</v>
      </c>
      <c r="G1" s="287" t="s">
        <v>481</v>
      </c>
      <c r="H1" s="299" t="s">
        <v>1953</v>
      </c>
      <c r="I1" s="295"/>
    </row>
    <row r="2" spans="1:9" ht="14.25" customHeight="1">
      <c r="A2" s="1314"/>
      <c r="B2" s="1255"/>
      <c r="C2" s="1231" t="s">
        <v>1674</v>
      </c>
      <c r="D2" s="1235" t="s">
        <v>65</v>
      </c>
      <c r="E2" s="1236"/>
      <c r="F2" s="1236"/>
      <c r="G2" s="1236"/>
      <c r="H2" s="1236"/>
      <c r="I2" s="1237"/>
    </row>
    <row r="3" spans="1:9" ht="18" customHeight="1">
      <c r="A3" s="1314"/>
      <c r="B3" s="1255"/>
      <c r="C3" s="1231"/>
      <c r="D3" s="1082" t="s">
        <v>221</v>
      </c>
      <c r="E3" s="37">
        <f>'obsah 2'!D249</f>
        <v>5049</v>
      </c>
      <c r="F3" s="37">
        <f>'obsah 2'!E249</f>
        <v>5203</v>
      </c>
      <c r="G3" s="37">
        <f>'obsah 2'!F249</f>
        <v>5420</v>
      </c>
      <c r="H3" s="37">
        <f>'obsah 2'!G249</f>
        <v>6562</v>
      </c>
      <c r="I3" s="331"/>
    </row>
    <row r="4" spans="1:9" ht="14.25" customHeight="1">
      <c r="A4" s="1314"/>
      <c r="B4" s="1255"/>
      <c r="C4" s="1231"/>
      <c r="D4" s="113">
        <v>4432</v>
      </c>
      <c r="E4" s="130"/>
      <c r="F4" s="130"/>
      <c r="G4" s="156"/>
      <c r="H4" s="268"/>
      <c r="I4" s="173">
        <v>6562</v>
      </c>
    </row>
    <row r="5" spans="1:9" ht="14.25" customHeight="1">
      <c r="A5" s="1314"/>
      <c r="B5" s="1255"/>
      <c r="C5" s="1231"/>
      <c r="D5" s="1251" t="s">
        <v>66</v>
      </c>
      <c r="E5" s="1256"/>
      <c r="F5" s="1256"/>
      <c r="G5" s="1251" t="s">
        <v>67</v>
      </c>
      <c r="H5" s="1256"/>
      <c r="I5" s="1257"/>
    </row>
    <row r="6" spans="1:9" ht="14.25" customHeight="1">
      <c r="A6" s="1314"/>
      <c r="B6" s="1255"/>
      <c r="C6" s="1231"/>
      <c r="D6" s="42" t="s">
        <v>68</v>
      </c>
      <c r="E6" s="1248" t="s">
        <v>356</v>
      </c>
      <c r="F6" s="1259"/>
      <c r="G6" s="1253" t="s">
        <v>69</v>
      </c>
      <c r="H6" s="1259"/>
      <c r="I6" s="114" t="s">
        <v>357</v>
      </c>
    </row>
    <row r="7" spans="1:9" ht="14.25" customHeight="1">
      <c r="A7" s="1314"/>
      <c r="B7" s="1255"/>
      <c r="C7" s="1231"/>
      <c r="D7" s="42" t="s">
        <v>70</v>
      </c>
      <c r="E7" s="1248" t="s">
        <v>975</v>
      </c>
      <c r="F7" s="1259"/>
      <c r="G7" s="1253" t="s">
        <v>71</v>
      </c>
      <c r="H7" s="1259"/>
      <c r="I7" s="114">
        <v>65</v>
      </c>
    </row>
    <row r="8" spans="1:9" ht="14.25" customHeight="1">
      <c r="A8" s="1314"/>
      <c r="B8" s="1255"/>
      <c r="C8" s="1231"/>
      <c r="D8" s="42" t="s">
        <v>72</v>
      </c>
      <c r="E8" s="42"/>
      <c r="F8" s="45">
        <v>1</v>
      </c>
      <c r="G8" s="1253" t="s">
        <v>73</v>
      </c>
      <c r="H8" s="1259"/>
      <c r="I8" s="114">
        <v>42</v>
      </c>
    </row>
    <row r="9" spans="1:9" ht="14.25" customHeight="1">
      <c r="A9" s="1314"/>
      <c r="B9" s="1255"/>
      <c r="C9" s="286"/>
      <c r="D9" s="1521"/>
      <c r="E9" s="1522"/>
      <c r="F9" s="45"/>
      <c r="G9" s="131" t="s">
        <v>74</v>
      </c>
      <c r="H9" s="50"/>
      <c r="I9" s="137" t="s">
        <v>358</v>
      </c>
    </row>
    <row r="10" spans="1:9" ht="15.5" customHeight="1" thickBot="1">
      <c r="A10" s="1315"/>
      <c r="B10" s="428" t="s">
        <v>1061</v>
      </c>
      <c r="C10" s="375"/>
      <c r="D10" s="221"/>
      <c r="E10" s="221"/>
      <c r="F10" s="221"/>
      <c r="G10" s="1277" t="s">
        <v>1296</v>
      </c>
      <c r="H10" s="1290"/>
      <c r="I10" s="371" t="s">
        <v>111</v>
      </c>
    </row>
    <row r="11" spans="1:9" ht="10.25" customHeight="1" thickBot="1">
      <c r="A11" s="5"/>
      <c r="B11" s="5"/>
      <c r="C11" s="5"/>
      <c r="D11" s="28"/>
      <c r="E11" s="28"/>
      <c r="F11" s="28"/>
      <c r="G11" s="28"/>
      <c r="H11" s="28"/>
      <c r="I11" s="28"/>
    </row>
    <row r="12" spans="1:9" ht="18" customHeight="1">
      <c r="A12" s="1313" t="s">
        <v>1</v>
      </c>
      <c r="B12" s="845" t="s">
        <v>359</v>
      </c>
      <c r="C12" s="315"/>
      <c r="D12" s="287">
        <v>0</v>
      </c>
      <c r="E12" s="287" t="s">
        <v>1111</v>
      </c>
      <c r="F12" s="287" t="s">
        <v>1112</v>
      </c>
      <c r="G12" s="287" t="s">
        <v>481</v>
      </c>
      <c r="H12" s="299" t="s">
        <v>1953</v>
      </c>
      <c r="I12" s="295"/>
    </row>
    <row r="13" spans="1:9" ht="14.25" customHeight="1">
      <c r="A13" s="1314"/>
      <c r="B13" s="1229"/>
      <c r="C13" s="1231" t="s">
        <v>2079</v>
      </c>
      <c r="D13" s="131"/>
      <c r="E13" s="131"/>
      <c r="F13" s="131"/>
      <c r="G13" s="131"/>
      <c r="H13" s="62"/>
      <c r="I13" s="316"/>
    </row>
    <row r="14" spans="1:9" ht="18" customHeight="1">
      <c r="A14" s="1314"/>
      <c r="B14" s="1229"/>
      <c r="C14" s="1231"/>
      <c r="D14" s="1082" t="s">
        <v>221</v>
      </c>
      <c r="E14" s="37">
        <f>'obsah 2'!D250</f>
        <v>3308</v>
      </c>
      <c r="F14" s="37">
        <f>'obsah 2'!E250</f>
        <v>3462</v>
      </c>
      <c r="G14" s="37">
        <f>'obsah 2'!F250</f>
        <v>3678</v>
      </c>
      <c r="H14" s="37">
        <f>'obsah 2'!G250</f>
        <v>4820</v>
      </c>
      <c r="I14" s="309"/>
    </row>
    <row r="15" spans="1:9" ht="14.25" customHeight="1">
      <c r="A15" s="1314"/>
      <c r="B15" s="1229"/>
      <c r="C15" s="1231"/>
      <c r="D15" s="113">
        <v>2849</v>
      </c>
      <c r="E15" s="130"/>
      <c r="F15" s="130"/>
      <c r="G15" s="156"/>
      <c r="H15" s="113"/>
      <c r="I15" s="529">
        <v>4820</v>
      </c>
    </row>
    <row r="16" spans="1:9" ht="14.25" customHeight="1">
      <c r="A16" s="1314"/>
      <c r="B16" s="1229"/>
      <c r="C16" s="1231"/>
      <c r="D16" s="1251" t="s">
        <v>66</v>
      </c>
      <c r="E16" s="1256"/>
      <c r="F16" s="1256"/>
      <c r="G16" s="1251" t="s">
        <v>67</v>
      </c>
      <c r="H16" s="1256"/>
      <c r="I16" s="1257"/>
    </row>
    <row r="17" spans="1:9" ht="14.25" customHeight="1">
      <c r="A17" s="1314"/>
      <c r="B17" s="1229"/>
      <c r="C17" s="1231"/>
      <c r="D17" s="42" t="s">
        <v>68</v>
      </c>
      <c r="E17" s="1248" t="s">
        <v>150</v>
      </c>
      <c r="F17" s="1259"/>
      <c r="G17" s="1253" t="s">
        <v>69</v>
      </c>
      <c r="H17" s="1259"/>
      <c r="I17" s="114">
        <v>103</v>
      </c>
    </row>
    <row r="18" spans="1:9" ht="14.25" customHeight="1">
      <c r="A18" s="1314"/>
      <c r="B18" s="1229"/>
      <c r="C18" s="1231"/>
      <c r="D18" s="42" t="s">
        <v>70</v>
      </c>
      <c r="E18" s="1248" t="s">
        <v>1003</v>
      </c>
      <c r="F18" s="1259"/>
      <c r="G18" s="1253" t="s">
        <v>71</v>
      </c>
      <c r="H18" s="1259"/>
      <c r="I18" s="114">
        <v>48</v>
      </c>
    </row>
    <row r="19" spans="1:9" ht="14.25" customHeight="1">
      <c r="A19" s="1314"/>
      <c r="B19" s="1229"/>
      <c r="C19" s="1231"/>
      <c r="D19" s="99" t="s">
        <v>72</v>
      </c>
      <c r="E19" s="99"/>
      <c r="F19" s="79">
        <v>1</v>
      </c>
      <c r="G19" s="1253" t="s">
        <v>73</v>
      </c>
      <c r="H19" s="1259"/>
      <c r="I19" s="114">
        <v>42</v>
      </c>
    </row>
    <row r="20" spans="1:9" ht="14.25" customHeight="1">
      <c r="A20" s="1314"/>
      <c r="B20" s="458"/>
      <c r="C20" s="286"/>
      <c r="D20" s="1521"/>
      <c r="E20" s="1522"/>
      <c r="F20" s="307"/>
      <c r="G20" s="131" t="s">
        <v>74</v>
      </c>
      <c r="H20" s="50"/>
      <c r="I20" s="137">
        <v>47.5</v>
      </c>
    </row>
    <row r="21" spans="1:9" ht="14.25" customHeight="1" thickBot="1">
      <c r="A21" s="1315"/>
      <c r="B21" s="428" t="s">
        <v>1061</v>
      </c>
      <c r="C21" s="375"/>
      <c r="D21" s="1367"/>
      <c r="E21" s="1227"/>
      <c r="F21" s="449"/>
      <c r="G21" s="1277" t="s">
        <v>1296</v>
      </c>
      <c r="H21" s="1290"/>
      <c r="I21" s="371" t="s">
        <v>111</v>
      </c>
    </row>
    <row r="22" spans="1:9" ht="10.25" customHeight="1" thickBot="1">
      <c r="A22" s="5"/>
      <c r="B22" s="5"/>
      <c r="C22" s="5"/>
      <c r="D22" s="28"/>
      <c r="E22" s="28"/>
      <c r="F22" s="28"/>
      <c r="G22" s="28"/>
      <c r="H22" s="28"/>
      <c r="I22" s="28"/>
    </row>
    <row r="23" spans="1:9" ht="18" customHeight="1">
      <c r="A23" s="1313" t="s">
        <v>1</v>
      </c>
      <c r="B23" s="845" t="s">
        <v>360</v>
      </c>
      <c r="C23" s="315"/>
      <c r="D23" s="287">
        <v>0</v>
      </c>
      <c r="E23" s="287" t="s">
        <v>1111</v>
      </c>
      <c r="F23" s="287" t="s">
        <v>1112</v>
      </c>
      <c r="G23" s="287" t="s">
        <v>481</v>
      </c>
      <c r="H23" s="299" t="s">
        <v>1953</v>
      </c>
      <c r="I23" s="295"/>
    </row>
    <row r="24" spans="1:9" ht="14.25" customHeight="1">
      <c r="A24" s="1314"/>
      <c r="B24" s="1229"/>
      <c r="C24" s="1231" t="s">
        <v>1675</v>
      </c>
      <c r="D24" s="131"/>
      <c r="E24" s="131"/>
      <c r="F24" s="131"/>
      <c r="G24" s="131"/>
      <c r="H24" s="62"/>
      <c r="I24" s="316"/>
    </row>
    <row r="25" spans="1:9" ht="18" customHeight="1">
      <c r="A25" s="1314"/>
      <c r="B25" s="1229"/>
      <c r="C25" s="1231"/>
      <c r="D25" s="1082" t="s">
        <v>221</v>
      </c>
      <c r="E25" s="37">
        <f>'obsah 2'!D251</f>
        <v>2962</v>
      </c>
      <c r="F25" s="37">
        <f>'obsah 2'!E251</f>
        <v>3116</v>
      </c>
      <c r="G25" s="37">
        <f>'obsah 2'!F251</f>
        <v>3333</v>
      </c>
      <c r="H25" s="37">
        <f>'obsah 2'!G251</f>
        <v>4475</v>
      </c>
      <c r="I25" s="331"/>
    </row>
    <row r="26" spans="1:9" ht="14.25" customHeight="1">
      <c r="A26" s="1314"/>
      <c r="B26" s="1229"/>
      <c r="C26" s="1231"/>
      <c r="D26" s="113">
        <v>2535</v>
      </c>
      <c r="E26" s="130"/>
      <c r="F26" s="130"/>
      <c r="G26" s="156"/>
      <c r="H26" s="113"/>
      <c r="I26" s="529">
        <v>4475</v>
      </c>
    </row>
    <row r="27" spans="1:9" ht="14.25" customHeight="1">
      <c r="A27" s="1314"/>
      <c r="B27" s="1229"/>
      <c r="C27" s="1231"/>
      <c r="D27" s="1251" t="s">
        <v>66</v>
      </c>
      <c r="E27" s="1256"/>
      <c r="F27" s="1256"/>
      <c r="G27" s="1251" t="s">
        <v>67</v>
      </c>
      <c r="H27" s="1256"/>
      <c r="I27" s="1257"/>
    </row>
    <row r="28" spans="1:9" ht="14.25" customHeight="1">
      <c r="A28" s="1314"/>
      <c r="B28" s="1229"/>
      <c r="C28" s="1231"/>
      <c r="D28" s="42" t="s">
        <v>68</v>
      </c>
      <c r="E28" s="1248" t="s">
        <v>361</v>
      </c>
      <c r="F28" s="1259"/>
      <c r="G28" s="1253" t="s">
        <v>69</v>
      </c>
      <c r="H28" s="1259"/>
      <c r="I28" s="114">
        <v>103</v>
      </c>
    </row>
    <row r="29" spans="1:9" ht="14.25" customHeight="1">
      <c r="A29" s="1314"/>
      <c r="B29" s="1229"/>
      <c r="C29" s="1231"/>
      <c r="D29" s="42" t="s">
        <v>70</v>
      </c>
      <c r="E29" s="1248" t="s">
        <v>1003</v>
      </c>
      <c r="F29" s="1259"/>
      <c r="G29" s="1253" t="s">
        <v>71</v>
      </c>
      <c r="H29" s="1259"/>
      <c r="I29" s="114">
        <v>46</v>
      </c>
    </row>
    <row r="30" spans="1:9" ht="14.25" customHeight="1">
      <c r="A30" s="1314"/>
      <c r="B30" s="1229"/>
      <c r="C30" s="1231"/>
      <c r="D30" s="42" t="s">
        <v>72</v>
      </c>
      <c r="E30" s="42"/>
      <c r="F30" s="45">
        <v>1</v>
      </c>
      <c r="G30" s="1253" t="s">
        <v>73</v>
      </c>
      <c r="H30" s="1259"/>
      <c r="I30" s="114">
        <v>42</v>
      </c>
    </row>
    <row r="31" spans="1:9" ht="14.25" customHeight="1">
      <c r="A31" s="1314"/>
      <c r="B31" s="458"/>
      <c r="C31" s="286"/>
      <c r="D31" s="1521"/>
      <c r="E31" s="1522"/>
      <c r="F31" s="45"/>
      <c r="G31" s="131" t="s">
        <v>74</v>
      </c>
      <c r="H31" s="50"/>
      <c r="I31" s="137">
        <v>47.5</v>
      </c>
    </row>
    <row r="32" spans="1:9" ht="14.25" customHeight="1" thickBot="1">
      <c r="A32" s="1315"/>
      <c r="B32" s="428" t="s">
        <v>1061</v>
      </c>
      <c r="C32" s="359"/>
      <c r="D32" s="205"/>
      <c r="E32" s="205"/>
      <c r="F32" s="205"/>
      <c r="G32" s="1277" t="s">
        <v>1296</v>
      </c>
      <c r="H32" s="1290"/>
      <c r="I32" s="371" t="s">
        <v>111</v>
      </c>
    </row>
    <row r="33" spans="2:2" ht="13.5" customHeight="1">
      <c r="B33" s="1022" t="s">
        <v>2042</v>
      </c>
    </row>
  </sheetData>
  <mergeCells count="38">
    <mergeCell ref="A1:A10"/>
    <mergeCell ref="D16:F16"/>
    <mergeCell ref="G16:I16"/>
    <mergeCell ref="B13:B19"/>
    <mergeCell ref="D9:E9"/>
    <mergeCell ref="G5:I5"/>
    <mergeCell ref="E6:F6"/>
    <mergeCell ref="G6:H6"/>
    <mergeCell ref="G8:H8"/>
    <mergeCell ref="E7:F7"/>
    <mergeCell ref="D5:F5"/>
    <mergeCell ref="B2:B9"/>
    <mergeCell ref="C13:C19"/>
    <mergeCell ref="G7:H7"/>
    <mergeCell ref="G10:H10"/>
    <mergeCell ref="G17:H17"/>
    <mergeCell ref="A23:A32"/>
    <mergeCell ref="D21:E21"/>
    <mergeCell ref="A12:A21"/>
    <mergeCell ref="E18:F18"/>
    <mergeCell ref="E29:F29"/>
    <mergeCell ref="B24:B30"/>
    <mergeCell ref="E17:F17"/>
    <mergeCell ref="C24:C30"/>
    <mergeCell ref="C2:C8"/>
    <mergeCell ref="G29:H29"/>
    <mergeCell ref="G30:H30"/>
    <mergeCell ref="G32:H32"/>
    <mergeCell ref="D31:E31"/>
    <mergeCell ref="G18:H18"/>
    <mergeCell ref="G19:H19"/>
    <mergeCell ref="G27:I27"/>
    <mergeCell ref="E28:F28"/>
    <mergeCell ref="G28:H28"/>
    <mergeCell ref="G21:H21"/>
    <mergeCell ref="D20:E20"/>
    <mergeCell ref="D27:F27"/>
    <mergeCell ref="D2:I2"/>
  </mergeCells>
  <hyperlinks>
    <hyperlink ref="B32" r:id="rId1" xr:uid="{00000000-0004-0000-1D00-000000000000}"/>
    <hyperlink ref="B21" r:id="rId2" xr:uid="{00000000-0004-0000-1D00-000001000000}"/>
    <hyperlink ref="B10" r:id="rId3" xr:uid="{00000000-0004-0000-1D00-000002000000}"/>
  </hyperlinks>
  <pageMargins left="0.39370078740157483" right="7.874015748031496E-2" top="0.74803149606299213" bottom="0.74803149606299213" header="0" footer="0"/>
  <pageSetup paperSize="9" scale="80" orientation="portrait" r:id="rId4"/>
  <headerFooter>
    <oddHeader>&amp;C&amp;11Studio Plus</oddHeader>
    <oddFooter>&amp;C&amp;11&amp;A</oddFooter>
  </headerFooter>
  <drawing r:id="rId5"/>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List34">
    <pageSetUpPr fitToPage="1"/>
  </sheetPr>
  <dimension ref="A1:I68"/>
  <sheetViews>
    <sheetView zoomScale="90" zoomScaleNormal="90" zoomScaleSheetLayoutView="90" workbookViewId="0">
      <selection activeCell="I6" sqref="I6"/>
    </sheetView>
  </sheetViews>
  <sheetFormatPr baseColWidth="10" defaultColWidth="14.3984375" defaultRowHeight="15" customHeight="1"/>
  <cols>
    <col min="1" max="1" width="2.3984375" style="33" customWidth="1"/>
    <col min="2" max="2" width="20.19921875" customWidth="1"/>
    <col min="3" max="3" width="50.796875" customWidth="1"/>
    <col min="4" max="9" width="9.796875" customWidth="1"/>
    <col min="10" max="10" width="10.59765625" customWidth="1"/>
    <col min="11" max="26" width="8.796875" customWidth="1"/>
  </cols>
  <sheetData>
    <row r="1" spans="1:9" ht="18" customHeight="1">
      <c r="A1" s="1270" t="s">
        <v>1439</v>
      </c>
      <c r="B1" s="846" t="s">
        <v>362</v>
      </c>
      <c r="C1" s="315"/>
      <c r="D1" s="287">
        <v>0</v>
      </c>
      <c r="E1" s="287" t="s">
        <v>1111</v>
      </c>
      <c r="F1" s="287" t="s">
        <v>1112</v>
      </c>
      <c r="G1" s="287" t="s">
        <v>481</v>
      </c>
      <c r="H1" s="299" t="s">
        <v>113</v>
      </c>
      <c r="I1" s="295"/>
    </row>
    <row r="2" spans="1:9" ht="14.25" customHeight="1">
      <c r="A2" s="1271"/>
      <c r="B2" s="1242"/>
      <c r="C2" s="1231" t="s">
        <v>1676</v>
      </c>
      <c r="D2" s="131"/>
      <c r="E2" s="131"/>
      <c r="F2" s="131"/>
      <c r="G2" s="131"/>
      <c r="H2" s="62"/>
      <c r="I2" s="316"/>
    </row>
    <row r="3" spans="1:9" ht="18" customHeight="1">
      <c r="A3" s="1271"/>
      <c r="B3" s="1242"/>
      <c r="C3" s="1231"/>
      <c r="D3" s="1082" t="s">
        <v>221</v>
      </c>
      <c r="E3" s="37">
        <f>'obsah 2'!D253</f>
        <v>2779</v>
      </c>
      <c r="F3" s="37">
        <f>'obsah 2'!E253</f>
        <v>3007</v>
      </c>
      <c r="G3" s="37">
        <f>'obsah 2'!F253</f>
        <v>3170</v>
      </c>
      <c r="H3" s="1082" t="s">
        <v>221</v>
      </c>
      <c r="I3" s="112"/>
    </row>
    <row r="4" spans="1:9" ht="14.25" customHeight="1">
      <c r="A4" s="1271"/>
      <c r="B4" s="1242"/>
      <c r="C4" s="1231"/>
      <c r="D4" s="113"/>
      <c r="E4" s="113"/>
      <c r="F4" s="113"/>
      <c r="G4" s="113"/>
      <c r="H4" s="113"/>
      <c r="I4" s="235">
        <v>3523</v>
      </c>
    </row>
    <row r="5" spans="1:9" ht="14.25" customHeight="1">
      <c r="A5" s="1271"/>
      <c r="B5" s="1242"/>
      <c r="C5" s="1231"/>
      <c r="D5" s="1251" t="s">
        <v>1289</v>
      </c>
      <c r="E5" s="1256"/>
      <c r="F5" s="1256"/>
      <c r="G5" s="1251" t="s">
        <v>67</v>
      </c>
      <c r="H5" s="1256"/>
      <c r="I5" s="1257"/>
    </row>
    <row r="6" spans="1:9" ht="14.25" customHeight="1">
      <c r="A6" s="1271"/>
      <c r="B6" s="1242"/>
      <c r="C6" s="1231"/>
      <c r="D6" s="42" t="s">
        <v>68</v>
      </c>
      <c r="E6" s="1248" t="s">
        <v>252</v>
      </c>
      <c r="F6" s="1259"/>
      <c r="G6" s="1253" t="s">
        <v>69</v>
      </c>
      <c r="H6" s="1259"/>
      <c r="I6" s="114">
        <v>92</v>
      </c>
    </row>
    <row r="7" spans="1:9" ht="14.25" customHeight="1">
      <c r="A7" s="1271"/>
      <c r="B7" s="1242"/>
      <c r="C7" s="1013"/>
      <c r="D7" s="42" t="s">
        <v>70</v>
      </c>
      <c r="E7" s="1248" t="s">
        <v>1004</v>
      </c>
      <c r="F7" s="1259"/>
      <c r="G7" s="1253" t="s">
        <v>71</v>
      </c>
      <c r="H7" s="1259"/>
      <c r="I7" s="114">
        <v>45</v>
      </c>
    </row>
    <row r="8" spans="1:9" ht="14.25" customHeight="1">
      <c r="A8" s="1271"/>
      <c r="B8" s="1242"/>
      <c r="C8" s="1012" t="s">
        <v>1139</v>
      </c>
      <c r="D8" s="99" t="s">
        <v>72</v>
      </c>
      <c r="E8" s="99"/>
      <c r="F8" s="79">
        <v>1</v>
      </c>
      <c r="G8" s="1253" t="s">
        <v>73</v>
      </c>
      <c r="H8" s="1259"/>
      <c r="I8" s="114">
        <v>43.5</v>
      </c>
    </row>
    <row r="9" spans="1:9" ht="14.25" customHeight="1" thickBot="1">
      <c r="A9" s="1272"/>
      <c r="B9" s="163" t="s">
        <v>1061</v>
      </c>
      <c r="C9" s="495"/>
      <c r="D9" s="1526" t="s">
        <v>1296</v>
      </c>
      <c r="E9" s="1527"/>
      <c r="F9" s="356" t="s">
        <v>111</v>
      </c>
      <c r="G9" s="221" t="s">
        <v>74</v>
      </c>
      <c r="H9" s="531"/>
      <c r="I9" s="139">
        <v>52.5</v>
      </c>
    </row>
    <row r="10" spans="1:9" ht="10.25" customHeight="1" thickBot="1">
      <c r="A10" s="32"/>
      <c r="B10" s="5"/>
      <c r="C10" s="5"/>
      <c r="D10" s="28"/>
      <c r="E10" s="28"/>
      <c r="F10" s="28"/>
      <c r="G10" s="28"/>
      <c r="H10" s="28"/>
      <c r="I10" s="28"/>
    </row>
    <row r="11" spans="1:9" ht="18.75" customHeight="1">
      <c r="A11" s="1270" t="s">
        <v>1439</v>
      </c>
      <c r="B11" s="846" t="s">
        <v>363</v>
      </c>
      <c r="C11" s="315"/>
      <c r="D11" s="287">
        <v>0</v>
      </c>
      <c r="E11" s="287" t="s">
        <v>1111</v>
      </c>
      <c r="F11" s="287" t="s">
        <v>1112</v>
      </c>
      <c r="G11" s="287" t="s">
        <v>481</v>
      </c>
      <c r="H11" s="299" t="s">
        <v>113</v>
      </c>
      <c r="I11" s="295"/>
    </row>
    <row r="12" spans="1:9" ht="18" customHeight="1">
      <c r="A12" s="1271"/>
      <c r="B12" s="1242"/>
      <c r="C12" s="1279" t="s">
        <v>1677</v>
      </c>
      <c r="D12" s="131"/>
      <c r="E12" s="131"/>
      <c r="F12" s="131"/>
      <c r="G12" s="131"/>
      <c r="H12" s="62"/>
      <c r="I12" s="316"/>
    </row>
    <row r="13" spans="1:9" ht="18" customHeight="1">
      <c r="A13" s="1271"/>
      <c r="B13" s="1242"/>
      <c r="C13" s="1279"/>
      <c r="D13" s="37">
        <f>'obsah 2'!C254</f>
        <v>2568</v>
      </c>
      <c r="E13" s="37">
        <f>'obsah 2'!D254</f>
        <v>2665</v>
      </c>
      <c r="F13" s="37">
        <f>'obsah 2'!E254</f>
        <v>2802</v>
      </c>
      <c r="G13" s="37">
        <f>'obsah 2'!F254</f>
        <v>2900</v>
      </c>
      <c r="H13" s="1082" t="s">
        <v>221</v>
      </c>
      <c r="I13" s="112"/>
    </row>
    <row r="14" spans="1:9" ht="18" customHeight="1">
      <c r="A14" s="1271"/>
      <c r="B14" s="1242"/>
      <c r="C14" s="1279"/>
      <c r="D14" s="113"/>
      <c r="E14" s="113"/>
      <c r="F14" s="113"/>
      <c r="G14" s="113"/>
      <c r="H14" s="113"/>
      <c r="I14" s="235">
        <v>3169</v>
      </c>
    </row>
    <row r="15" spans="1:9" ht="16.5" customHeight="1">
      <c r="A15" s="1271"/>
      <c r="B15" s="1242"/>
      <c r="C15" s="1279"/>
      <c r="D15" s="1251" t="s">
        <v>1289</v>
      </c>
      <c r="E15" s="1256"/>
      <c r="F15" s="1256"/>
      <c r="G15" s="1251" t="s">
        <v>67</v>
      </c>
      <c r="H15" s="1256"/>
      <c r="I15" s="1257"/>
    </row>
    <row r="16" spans="1:9" ht="12.75" customHeight="1">
      <c r="A16" s="1271"/>
      <c r="B16" s="1242"/>
      <c r="C16" s="1279"/>
      <c r="D16" s="42" t="s">
        <v>68</v>
      </c>
      <c r="E16" s="1248" t="s">
        <v>364</v>
      </c>
      <c r="F16" s="1259"/>
      <c r="G16" s="1253" t="s">
        <v>69</v>
      </c>
      <c r="H16" s="1259"/>
      <c r="I16" s="114">
        <v>89</v>
      </c>
    </row>
    <row r="17" spans="1:9" ht="12.75" customHeight="1">
      <c r="A17" s="1271"/>
      <c r="B17" s="1242"/>
      <c r="C17" s="1279"/>
      <c r="D17" s="42" t="s">
        <v>70</v>
      </c>
      <c r="E17" s="1248" t="s">
        <v>1004</v>
      </c>
      <c r="F17" s="1259"/>
      <c r="G17" s="1253" t="s">
        <v>71</v>
      </c>
      <c r="H17" s="1259"/>
      <c r="I17" s="114">
        <v>52</v>
      </c>
    </row>
    <row r="18" spans="1:9" ht="14.25" customHeight="1">
      <c r="A18" s="1271"/>
      <c r="B18" s="1242"/>
      <c r="C18" s="1014" t="s">
        <v>1139</v>
      </c>
      <c r="D18" s="42" t="s">
        <v>72</v>
      </c>
      <c r="E18" s="42"/>
      <c r="F18" s="45">
        <v>1</v>
      </c>
      <c r="G18" s="1253" t="s">
        <v>73</v>
      </c>
      <c r="H18" s="1259"/>
      <c r="I18" s="114">
        <v>41</v>
      </c>
    </row>
    <row r="19" spans="1:9" ht="14.25" customHeight="1" thickBot="1">
      <c r="A19" s="1272"/>
      <c r="B19" s="163" t="s">
        <v>1061</v>
      </c>
      <c r="C19" s="1054"/>
      <c r="D19" s="1524" t="s">
        <v>1296</v>
      </c>
      <c r="E19" s="1525"/>
      <c r="F19" s="1055" t="s">
        <v>1051</v>
      </c>
      <c r="G19" s="1380" t="s">
        <v>74</v>
      </c>
      <c r="H19" s="1523"/>
      <c r="I19" s="139">
        <v>48</v>
      </c>
    </row>
    <row r="20" spans="1:9" ht="10.25" customHeight="1" thickBot="1">
      <c r="A20" s="32"/>
      <c r="B20" s="5"/>
      <c r="C20" s="5"/>
      <c r="D20" s="28"/>
      <c r="E20" s="28"/>
      <c r="F20" s="28"/>
      <c r="G20" s="28"/>
      <c r="H20" s="28"/>
      <c r="I20" s="28"/>
    </row>
    <row r="21" spans="1:9" ht="18" customHeight="1">
      <c r="A21" s="1270" t="s">
        <v>1439</v>
      </c>
      <c r="B21" s="863" t="s">
        <v>1102</v>
      </c>
      <c r="C21" s="1056"/>
      <c r="D21" s="287"/>
      <c r="E21" s="287"/>
      <c r="F21" s="287"/>
      <c r="G21" s="287"/>
      <c r="H21" s="287"/>
      <c r="I21" s="335"/>
    </row>
    <row r="22" spans="1:9" ht="14.25" customHeight="1">
      <c r="A22" s="1271"/>
      <c r="B22" s="1242"/>
      <c r="C22" s="1410" t="s">
        <v>1678</v>
      </c>
      <c r="D22" s="131"/>
      <c r="E22" s="131"/>
      <c r="F22" s="131"/>
      <c r="G22" s="131"/>
      <c r="H22" s="62"/>
      <c r="I22" s="316"/>
    </row>
    <row r="23" spans="1:9" ht="18" customHeight="1">
      <c r="A23" s="1271"/>
      <c r="B23" s="1242"/>
      <c r="C23" s="1410"/>
      <c r="D23" s="37"/>
      <c r="E23" s="37"/>
      <c r="F23" s="37"/>
      <c r="G23" s="37"/>
      <c r="H23" s="37"/>
      <c r="I23" s="112">
        <f>'obsah 2'!D255</f>
        <v>2247</v>
      </c>
    </row>
    <row r="24" spans="1:9" ht="14.25" customHeight="1">
      <c r="A24" s="1271"/>
      <c r="B24" s="1242"/>
      <c r="C24" s="1410"/>
      <c r="D24" s="113"/>
      <c r="E24" s="113"/>
      <c r="F24" s="113"/>
      <c r="G24" s="113"/>
      <c r="H24" s="113"/>
      <c r="I24" s="235"/>
    </row>
    <row r="25" spans="1:9" ht="14.25" customHeight="1">
      <c r="A25" s="1271"/>
      <c r="B25" s="1242"/>
      <c r="C25" s="1410"/>
      <c r="D25" s="1251" t="s">
        <v>1289</v>
      </c>
      <c r="E25" s="1256"/>
      <c r="F25" s="1256"/>
      <c r="G25" s="1251" t="s">
        <v>67</v>
      </c>
      <c r="H25" s="1256"/>
      <c r="I25" s="1257"/>
    </row>
    <row r="26" spans="1:9" ht="14.25" customHeight="1">
      <c r="A26" s="1271"/>
      <c r="B26" s="1242"/>
      <c r="C26" s="1410"/>
      <c r="D26" s="42" t="s">
        <v>68</v>
      </c>
      <c r="E26" s="1248" t="s">
        <v>365</v>
      </c>
      <c r="F26" s="1259"/>
      <c r="G26" s="1253" t="s">
        <v>69</v>
      </c>
      <c r="H26" s="1259"/>
      <c r="I26" s="114">
        <v>89</v>
      </c>
    </row>
    <row r="27" spans="1:9" ht="14.25" customHeight="1">
      <c r="A27" s="1271"/>
      <c r="B27" s="1242"/>
      <c r="C27" s="1410"/>
      <c r="D27" s="42" t="s">
        <v>70</v>
      </c>
      <c r="E27" s="1248" t="s">
        <v>1005</v>
      </c>
      <c r="F27" s="1259"/>
      <c r="G27" s="1253" t="s">
        <v>71</v>
      </c>
      <c r="H27" s="1259"/>
      <c r="I27" s="114">
        <v>52</v>
      </c>
    </row>
    <row r="28" spans="1:9" ht="14.25" customHeight="1">
      <c r="A28" s="1271"/>
      <c r="B28" s="1242"/>
      <c r="C28" s="474"/>
      <c r="D28" s="42" t="s">
        <v>72</v>
      </c>
      <c r="E28" s="42"/>
      <c r="F28" s="45">
        <v>1</v>
      </c>
      <c r="G28" s="1253" t="s">
        <v>73</v>
      </c>
      <c r="H28" s="1259"/>
      <c r="I28" s="114">
        <v>41</v>
      </c>
    </row>
    <row r="29" spans="1:9" ht="14.25" customHeight="1" thickBot="1">
      <c r="A29" s="1272"/>
      <c r="B29" s="163" t="s">
        <v>1061</v>
      </c>
      <c r="C29" s="1057" t="s">
        <v>1139</v>
      </c>
      <c r="D29" s="1380"/>
      <c r="E29" s="1262"/>
      <c r="F29" s="1058"/>
      <c r="G29" s="1380" t="s">
        <v>74</v>
      </c>
      <c r="H29" s="1523"/>
      <c r="I29" s="139">
        <v>46.5</v>
      </c>
    </row>
    <row r="30" spans="1:9" ht="15" customHeight="1" thickBot="1"/>
    <row r="31" spans="1:9" ht="18" customHeight="1">
      <c r="A31" s="1270" t="s">
        <v>1439</v>
      </c>
      <c r="B31" s="863" t="s">
        <v>1168</v>
      </c>
      <c r="C31" s="315"/>
      <c r="D31" s="287"/>
      <c r="E31" s="287"/>
      <c r="F31" s="287"/>
      <c r="G31" s="287"/>
      <c r="H31" s="287"/>
      <c r="I31" s="335"/>
    </row>
    <row r="32" spans="1:9" ht="14.25" customHeight="1">
      <c r="A32" s="1271"/>
      <c r="B32" s="1242"/>
      <c r="C32" s="1279" t="s">
        <v>1679</v>
      </c>
      <c r="D32" s="131"/>
      <c r="E32" s="131"/>
      <c r="F32" s="131"/>
      <c r="G32" s="131"/>
      <c r="H32" s="62"/>
      <c r="I32" s="316"/>
    </row>
    <row r="33" spans="1:9" ht="18" customHeight="1">
      <c r="A33" s="1271"/>
      <c r="B33" s="1242"/>
      <c r="C33" s="1279"/>
      <c r="D33" s="37"/>
      <c r="E33" s="37"/>
      <c r="F33" s="37"/>
      <c r="G33" s="37"/>
      <c r="H33" s="37"/>
      <c r="I33" s="112">
        <f>'obsah 2'!D256</f>
        <v>2291</v>
      </c>
    </row>
    <row r="34" spans="1:9" ht="14.25" customHeight="1">
      <c r="A34" s="1271"/>
      <c r="B34" s="1242"/>
      <c r="C34" s="1279"/>
      <c r="D34" s="113"/>
      <c r="E34" s="113"/>
      <c r="F34" s="113"/>
      <c r="G34" s="113"/>
      <c r="H34" s="113"/>
      <c r="I34" s="235"/>
    </row>
    <row r="35" spans="1:9" ht="14.25" customHeight="1">
      <c r="A35" s="1271"/>
      <c r="B35" s="1242"/>
      <c r="C35" s="1279"/>
      <c r="D35" s="1251" t="s">
        <v>1289</v>
      </c>
      <c r="E35" s="1256"/>
      <c r="F35" s="1256"/>
      <c r="G35" s="1251" t="s">
        <v>67</v>
      </c>
      <c r="H35" s="1256"/>
      <c r="I35" s="1257"/>
    </row>
    <row r="36" spans="1:9" ht="14.25" customHeight="1">
      <c r="A36" s="1271"/>
      <c r="B36" s="1242"/>
      <c r="C36" s="1279"/>
      <c r="D36" s="42" t="s">
        <v>68</v>
      </c>
      <c r="E36" s="1248" t="s">
        <v>365</v>
      </c>
      <c r="F36" s="1259"/>
      <c r="G36" s="1253" t="s">
        <v>69</v>
      </c>
      <c r="H36" s="1259"/>
      <c r="I36" s="114">
        <v>89</v>
      </c>
    </row>
    <row r="37" spans="1:9" ht="14.25" customHeight="1">
      <c r="A37" s="1271"/>
      <c r="B37" s="1242"/>
      <c r="C37" s="1279"/>
      <c r="D37" s="42" t="s">
        <v>70</v>
      </c>
      <c r="E37" s="1248" t="s">
        <v>1005</v>
      </c>
      <c r="F37" s="1259"/>
      <c r="G37" s="1253" t="s">
        <v>71</v>
      </c>
      <c r="H37" s="1259"/>
      <c r="I37" s="114">
        <v>52</v>
      </c>
    </row>
    <row r="38" spans="1:9" ht="14.25" customHeight="1">
      <c r="A38" s="1271"/>
      <c r="B38" s="1242"/>
      <c r="C38" s="474"/>
      <c r="D38" s="42" t="s">
        <v>72</v>
      </c>
      <c r="E38" s="42"/>
      <c r="F38" s="45">
        <v>1</v>
      </c>
      <c r="G38" s="1253" t="s">
        <v>73</v>
      </c>
      <c r="H38" s="1259"/>
      <c r="I38" s="114">
        <v>41</v>
      </c>
    </row>
    <row r="39" spans="1:9" ht="14.25" customHeight="1" thickBot="1">
      <c r="A39" s="1272"/>
      <c r="B39" s="163" t="s">
        <v>1061</v>
      </c>
      <c r="C39" s="1057" t="s">
        <v>1139</v>
      </c>
      <c r="D39" s="1380"/>
      <c r="E39" s="1262"/>
      <c r="F39" s="1058"/>
      <c r="G39" s="1380" t="s">
        <v>74</v>
      </c>
      <c r="H39" s="1523"/>
      <c r="I39" s="139">
        <v>46.5</v>
      </c>
    </row>
    <row r="40" spans="1:9" ht="10.25" customHeight="1" thickBot="1">
      <c r="A40" s="32"/>
      <c r="B40" s="5"/>
      <c r="C40" s="5"/>
      <c r="D40" s="28"/>
      <c r="E40" s="28"/>
      <c r="F40" s="28"/>
      <c r="G40" s="28"/>
      <c r="H40" s="28"/>
      <c r="I40" s="28"/>
    </row>
    <row r="41" spans="1:9" ht="18" customHeight="1">
      <c r="A41" s="1402" t="s">
        <v>1439</v>
      </c>
      <c r="B41" s="865" t="s">
        <v>366</v>
      </c>
      <c r="C41" s="315"/>
      <c r="D41" s="287"/>
      <c r="E41" s="287"/>
      <c r="F41" s="287"/>
      <c r="G41" s="287"/>
      <c r="H41" s="287"/>
      <c r="I41" s="335"/>
    </row>
    <row r="42" spans="1:9" ht="14.25" customHeight="1">
      <c r="A42" s="1403"/>
      <c r="B42" s="1255"/>
      <c r="C42" s="1279" t="s">
        <v>1976</v>
      </c>
      <c r="D42" s="131"/>
      <c r="E42" s="131"/>
      <c r="F42" s="131"/>
      <c r="G42" s="131"/>
      <c r="H42" s="62"/>
      <c r="I42" s="316"/>
    </row>
    <row r="43" spans="1:9" ht="18" customHeight="1">
      <c r="A43" s="1403"/>
      <c r="B43" s="1255"/>
      <c r="C43" s="1279"/>
      <c r="D43" s="37"/>
      <c r="E43" s="37"/>
      <c r="F43" s="37"/>
      <c r="G43" s="37"/>
      <c r="H43" s="37"/>
      <c r="I43" s="112">
        <f>'obsah 2'!D257</f>
        <v>2392</v>
      </c>
    </row>
    <row r="44" spans="1:9" ht="14.25" customHeight="1">
      <c r="A44" s="1403"/>
      <c r="B44" s="1255"/>
      <c r="C44" s="1279"/>
      <c r="D44" s="113"/>
      <c r="E44" s="113"/>
      <c r="F44" s="113"/>
      <c r="G44" s="113"/>
      <c r="H44" s="113"/>
      <c r="I44" s="235"/>
    </row>
    <row r="45" spans="1:9" ht="14.25" customHeight="1">
      <c r="A45" s="1403"/>
      <c r="B45" s="1255"/>
      <c r="C45" s="1279"/>
      <c r="D45" s="1251" t="s">
        <v>367</v>
      </c>
      <c r="E45" s="1256"/>
      <c r="F45" s="1256"/>
      <c r="G45" s="1251" t="s">
        <v>67</v>
      </c>
      <c r="H45" s="1256"/>
      <c r="I45" s="1257"/>
    </row>
    <row r="46" spans="1:9" ht="14.25" customHeight="1">
      <c r="A46" s="1403"/>
      <c r="B46" s="1255"/>
      <c r="C46" s="1279"/>
      <c r="D46" s="42" t="s">
        <v>68</v>
      </c>
      <c r="E46" s="1248" t="s">
        <v>1455</v>
      </c>
      <c r="F46" s="1259"/>
      <c r="G46" s="1253" t="s">
        <v>69</v>
      </c>
      <c r="H46" s="1259"/>
      <c r="I46" s="114" t="s">
        <v>2189</v>
      </c>
    </row>
    <row r="47" spans="1:9" ht="14.25" customHeight="1">
      <c r="A47" s="1403"/>
      <c r="B47" s="1255"/>
      <c r="C47" s="1279"/>
      <c r="D47" s="42" t="s">
        <v>70</v>
      </c>
      <c r="E47" s="1248" t="s">
        <v>1456</v>
      </c>
      <c r="F47" s="1259"/>
      <c r="G47" s="1253" t="s">
        <v>71</v>
      </c>
      <c r="H47" s="1259"/>
      <c r="I47" s="114">
        <v>55</v>
      </c>
    </row>
    <row r="48" spans="1:9" ht="14.25" customHeight="1">
      <c r="A48" s="1403"/>
      <c r="B48" s="1255"/>
      <c r="C48" s="474"/>
      <c r="D48" s="42" t="s">
        <v>72</v>
      </c>
      <c r="E48" s="42"/>
      <c r="F48" s="45">
        <v>4</v>
      </c>
      <c r="G48" s="1253" t="s">
        <v>73</v>
      </c>
      <c r="H48" s="1259"/>
      <c r="I48" s="114">
        <v>45</v>
      </c>
    </row>
    <row r="49" spans="1:9" ht="14.25" customHeight="1" thickBot="1">
      <c r="A49" s="1404"/>
      <c r="B49" s="203" t="s">
        <v>1061</v>
      </c>
      <c r="C49" s="1059"/>
      <c r="D49" s="1380"/>
      <c r="E49" s="1262"/>
      <c r="F49" s="1058"/>
      <c r="G49" s="1380" t="s">
        <v>74</v>
      </c>
      <c r="H49" s="1523"/>
      <c r="I49" s="1187" t="s">
        <v>2190</v>
      </c>
    </row>
    <row r="50" spans="1:9" ht="10.25" customHeight="1" thickBot="1">
      <c r="B50" s="1022"/>
    </row>
    <row r="51" spans="1:9" ht="15" customHeight="1">
      <c r="A51" s="1232" t="s">
        <v>1439</v>
      </c>
      <c r="B51" s="865" t="s">
        <v>1975</v>
      </c>
      <c r="C51" s="315"/>
      <c r="D51" s="287"/>
      <c r="E51" s="287"/>
      <c r="F51" s="287"/>
      <c r="G51" s="287"/>
      <c r="H51" s="287"/>
      <c r="I51" s="335"/>
    </row>
    <row r="52" spans="1:9" ht="15" customHeight="1">
      <c r="A52" s="1359"/>
      <c r="B52" s="1255"/>
      <c r="C52" s="1279" t="s">
        <v>1998</v>
      </c>
      <c r="D52" s="131"/>
      <c r="E52" s="131"/>
      <c r="F52" s="131"/>
      <c r="G52" s="131"/>
      <c r="H52" s="62"/>
      <c r="I52" s="316"/>
    </row>
    <row r="53" spans="1:9" ht="18" customHeight="1">
      <c r="A53" s="1359"/>
      <c r="B53" s="1255"/>
      <c r="C53" s="1279"/>
      <c r="D53" s="37"/>
      <c r="E53" s="37"/>
      <c r="F53" s="37"/>
      <c r="G53" s="37"/>
      <c r="H53" s="37"/>
      <c r="I53" s="112">
        <f>'obsah 2'!D258</f>
        <v>2241</v>
      </c>
    </row>
    <row r="54" spans="1:9" ht="15" customHeight="1">
      <c r="A54" s="1359"/>
      <c r="B54" s="1255"/>
      <c r="C54" s="1279"/>
      <c r="D54" s="113"/>
      <c r="E54" s="113"/>
      <c r="F54" s="113"/>
      <c r="G54" s="113"/>
      <c r="H54" s="113"/>
      <c r="I54" s="235"/>
    </row>
    <row r="55" spans="1:9" ht="15" customHeight="1">
      <c r="A55" s="1359"/>
      <c r="B55" s="1255"/>
      <c r="C55" s="1279"/>
      <c r="D55" s="1251" t="s">
        <v>367</v>
      </c>
      <c r="E55" s="1251"/>
      <c r="F55" s="1251"/>
      <c r="G55" s="1251" t="s">
        <v>67</v>
      </c>
      <c r="H55" s="1251"/>
      <c r="I55" s="1252"/>
    </row>
    <row r="56" spans="1:9" ht="15" customHeight="1">
      <c r="A56" s="1359"/>
      <c r="B56" s="1255"/>
      <c r="C56" s="1279"/>
      <c r="D56" s="42" t="s">
        <v>68</v>
      </c>
      <c r="E56" s="1248" t="s">
        <v>1455</v>
      </c>
      <c r="F56" s="1249"/>
      <c r="G56" s="1253" t="s">
        <v>69</v>
      </c>
      <c r="H56" s="1254"/>
      <c r="I56" s="114" t="s">
        <v>2189</v>
      </c>
    </row>
    <row r="57" spans="1:9" ht="15" customHeight="1">
      <c r="A57" s="1359"/>
      <c r="B57" s="1255"/>
      <c r="C57" s="1279"/>
      <c r="D57" s="42" t="s">
        <v>70</v>
      </c>
      <c r="E57" s="1248" t="s">
        <v>1456</v>
      </c>
      <c r="F57" s="1249"/>
      <c r="G57" s="1253" t="s">
        <v>71</v>
      </c>
      <c r="H57" s="1254"/>
      <c r="I57" s="114">
        <v>55</v>
      </c>
    </row>
    <row r="58" spans="1:9" ht="15" customHeight="1">
      <c r="A58" s="1359"/>
      <c r="B58" s="1255"/>
      <c r="C58" s="474"/>
      <c r="D58" s="42" t="s">
        <v>72</v>
      </c>
      <c r="E58" s="42"/>
      <c r="F58" s="45">
        <v>4</v>
      </c>
      <c r="G58" s="1253" t="s">
        <v>73</v>
      </c>
      <c r="H58" s="1254"/>
      <c r="I58" s="114">
        <v>45</v>
      </c>
    </row>
    <row r="59" spans="1:9" ht="15" customHeight="1" thickBot="1">
      <c r="A59" s="1360"/>
      <c r="B59" s="203" t="s">
        <v>1061</v>
      </c>
      <c r="C59" s="1059"/>
      <c r="D59" s="1380"/>
      <c r="E59" s="1523"/>
      <c r="F59" s="1058"/>
      <c r="G59" s="1380" t="s">
        <v>74</v>
      </c>
      <c r="H59" s="1528"/>
      <c r="I59" s="1187" t="s">
        <v>2190</v>
      </c>
    </row>
    <row r="60" spans="1:9" ht="15" customHeight="1">
      <c r="B60" s="1022" t="s">
        <v>2042</v>
      </c>
    </row>
    <row r="68" spans="2:2" ht="15" customHeight="1">
      <c r="B68" s="1022"/>
    </row>
  </sheetData>
  <mergeCells count="71">
    <mergeCell ref="B22:B28"/>
    <mergeCell ref="B32:B38"/>
    <mergeCell ref="B42:B48"/>
    <mergeCell ref="C22:C27"/>
    <mergeCell ref="C32:C37"/>
    <mergeCell ref="G58:H58"/>
    <mergeCell ref="D59:E59"/>
    <mergeCell ref="G59:H59"/>
    <mergeCell ref="B52:B58"/>
    <mergeCell ref="E36:F36"/>
    <mergeCell ref="D45:F45"/>
    <mergeCell ref="G55:I55"/>
    <mergeCell ref="E56:F56"/>
    <mergeCell ref="G56:H56"/>
    <mergeCell ref="E57:F57"/>
    <mergeCell ref="G57:H57"/>
    <mergeCell ref="C42:C47"/>
    <mergeCell ref="E47:F47"/>
    <mergeCell ref="G49:H49"/>
    <mergeCell ref="G39:H39"/>
    <mergeCell ref="G47:H47"/>
    <mergeCell ref="D29:E29"/>
    <mergeCell ref="A51:A59"/>
    <mergeCell ref="C52:C57"/>
    <mergeCell ref="D55:F55"/>
    <mergeCell ref="A41:A49"/>
    <mergeCell ref="E37:F37"/>
    <mergeCell ref="G48:H48"/>
    <mergeCell ref="D49:E49"/>
    <mergeCell ref="G45:I45"/>
    <mergeCell ref="E46:F46"/>
    <mergeCell ref="G46:H46"/>
    <mergeCell ref="A1:A9"/>
    <mergeCell ref="D5:F5"/>
    <mergeCell ref="G5:I5"/>
    <mergeCell ref="E6:F6"/>
    <mergeCell ref="G6:H6"/>
    <mergeCell ref="G8:H8"/>
    <mergeCell ref="C2:C6"/>
    <mergeCell ref="D9:E9"/>
    <mergeCell ref="E7:F7"/>
    <mergeCell ref="G7:H7"/>
    <mergeCell ref="B2:B8"/>
    <mergeCell ref="G36:H36"/>
    <mergeCell ref="G37:H37"/>
    <mergeCell ref="G38:H38"/>
    <mergeCell ref="G35:I35"/>
    <mergeCell ref="A21:A29"/>
    <mergeCell ref="G26:H26"/>
    <mergeCell ref="G25:I25"/>
    <mergeCell ref="A31:A39"/>
    <mergeCell ref="D35:F35"/>
    <mergeCell ref="D39:E39"/>
    <mergeCell ref="G28:H28"/>
    <mergeCell ref="G29:H29"/>
    <mergeCell ref="G27:H27"/>
    <mergeCell ref="D25:F25"/>
    <mergeCell ref="E26:F26"/>
    <mergeCell ref="E27:F27"/>
    <mergeCell ref="A11:A19"/>
    <mergeCell ref="D15:F15"/>
    <mergeCell ref="G15:I15"/>
    <mergeCell ref="G18:H18"/>
    <mergeCell ref="E16:F16"/>
    <mergeCell ref="G16:H16"/>
    <mergeCell ref="E17:F17"/>
    <mergeCell ref="G17:H17"/>
    <mergeCell ref="G19:H19"/>
    <mergeCell ref="C12:C17"/>
    <mergeCell ref="D19:E19"/>
    <mergeCell ref="B12:B18"/>
  </mergeCells>
  <hyperlinks>
    <hyperlink ref="B9" r:id="rId1" xr:uid="{814A3136-3C8D-467D-971C-9C4D03336352}"/>
    <hyperlink ref="B19" r:id="rId2" xr:uid="{679347AC-7CBA-438C-B858-748FEFD72853}"/>
    <hyperlink ref="B29" r:id="rId3" xr:uid="{084DE6AD-A399-4D63-8AAC-A3B3FB706DA3}"/>
    <hyperlink ref="B39" r:id="rId4" xr:uid="{A255E766-7AD4-458C-BFA1-2CB0B3D8D887}"/>
    <hyperlink ref="B49" r:id="rId5" xr:uid="{6B2276C8-CEC8-4B9D-8C25-47DB02275E46}"/>
    <hyperlink ref="B59" r:id="rId6" xr:uid="{51C197B2-7DA7-4728-9CBE-6A6014E884B0}"/>
  </hyperlinks>
  <pageMargins left="0.39370078740157483" right="7.874015748031496E-2" top="0.74803149606299213" bottom="0.74803149606299213" header="0" footer="0"/>
  <pageSetup paperSize="9" scale="80" orientation="portrait" r:id="rId7"/>
  <headerFooter>
    <oddHeader>&amp;C&amp;11Studio Plus</oddHeader>
    <oddFooter>&amp;C&amp;11&amp;A</oddFooter>
  </headerFooter>
  <drawing r:id="rId8"/>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List35">
    <pageSetUpPr fitToPage="1"/>
  </sheetPr>
  <dimension ref="A1:I59"/>
  <sheetViews>
    <sheetView view="pageBreakPreview" zoomScale="90" zoomScaleNormal="90" zoomScaleSheetLayoutView="90" workbookViewId="0">
      <selection activeCell="H15" sqref="H15"/>
    </sheetView>
  </sheetViews>
  <sheetFormatPr baseColWidth="10" defaultColWidth="14.3984375" defaultRowHeight="15" customHeight="1"/>
  <cols>
    <col min="1" max="1" width="2.3984375" style="33" customWidth="1"/>
    <col min="2" max="2" width="19.19921875" customWidth="1"/>
    <col min="3" max="3" width="50.796875" customWidth="1"/>
    <col min="4" max="9" width="10.796875" customWidth="1"/>
    <col min="10" max="10" width="25.796875" bestFit="1" customWidth="1"/>
    <col min="11" max="26" width="8.796875" customWidth="1"/>
  </cols>
  <sheetData>
    <row r="1" spans="1:9" ht="18" customHeight="1">
      <c r="A1" s="1270" t="s">
        <v>1439</v>
      </c>
      <c r="B1" s="1267" t="s">
        <v>368</v>
      </c>
      <c r="C1" s="1263"/>
      <c r="D1" s="266"/>
      <c r="E1" s="266"/>
      <c r="F1" s="320">
        <v>102</v>
      </c>
      <c r="G1" s="320">
        <v>103</v>
      </c>
      <c r="H1" s="320">
        <v>104</v>
      </c>
      <c r="I1" s="321">
        <v>105</v>
      </c>
    </row>
    <row r="2" spans="1:9" ht="14.25" customHeight="1">
      <c r="A2" s="1271"/>
      <c r="B2" s="1242"/>
      <c r="C2" s="1231" t="s">
        <v>1681</v>
      </c>
      <c r="D2" s="131"/>
      <c r="E2" s="131"/>
      <c r="F2" s="317"/>
      <c r="G2" s="317"/>
      <c r="H2" s="317"/>
      <c r="I2" s="318"/>
    </row>
    <row r="3" spans="1:9" ht="18" customHeight="1">
      <c r="A3" s="1271"/>
      <c r="B3" s="1242"/>
      <c r="C3" s="1231"/>
      <c r="D3" s="1532"/>
      <c r="E3" s="1219"/>
      <c r="F3" s="83">
        <f>'obsah 2'!D260</f>
        <v>6226</v>
      </c>
      <c r="G3" s="80">
        <f>'obsah 2'!D261</f>
        <v>8505</v>
      </c>
      <c r="H3" s="80">
        <f>'obsah 2'!D262</f>
        <v>10889</v>
      </c>
      <c r="I3" s="196">
        <f>'obsah 2'!D263</f>
        <v>14089</v>
      </c>
    </row>
    <row r="4" spans="1:9" ht="14.25" customHeight="1">
      <c r="A4" s="1271"/>
      <c r="B4" s="1242"/>
      <c r="C4" s="1231"/>
      <c r="D4" s="1533" t="s">
        <v>347</v>
      </c>
      <c r="E4" s="1516"/>
      <c r="F4" s="90">
        <v>2</v>
      </c>
      <c r="G4" s="90">
        <v>3</v>
      </c>
      <c r="H4" s="90">
        <v>4</v>
      </c>
      <c r="I4" s="319">
        <v>5</v>
      </c>
    </row>
    <row r="5" spans="1:9" ht="14.25" customHeight="1">
      <c r="A5" s="1271"/>
      <c r="B5" s="1242"/>
      <c r="C5" s="1231"/>
      <c r="D5" s="1253" t="s">
        <v>68</v>
      </c>
      <c r="E5" s="1259"/>
      <c r="F5" s="45" t="s">
        <v>369</v>
      </c>
      <c r="G5" s="45" t="s">
        <v>370</v>
      </c>
      <c r="H5" s="45" t="s">
        <v>371</v>
      </c>
      <c r="I5" s="114" t="s">
        <v>372</v>
      </c>
    </row>
    <row r="6" spans="1:9" ht="14.25" customHeight="1">
      <c r="A6" s="1271"/>
      <c r="B6" s="1242"/>
      <c r="C6" s="1231"/>
      <c r="D6" s="1253" t="s">
        <v>69</v>
      </c>
      <c r="E6" s="1259"/>
      <c r="F6" s="45" t="s">
        <v>373</v>
      </c>
      <c r="G6" s="45" t="s">
        <v>373</v>
      </c>
      <c r="H6" s="45" t="s">
        <v>373</v>
      </c>
      <c r="I6" s="114" t="s">
        <v>373</v>
      </c>
    </row>
    <row r="7" spans="1:9" ht="14.25" customHeight="1">
      <c r="A7" s="1271"/>
      <c r="B7" s="1242"/>
      <c r="C7" s="1231"/>
      <c r="D7" s="1253" t="s">
        <v>71</v>
      </c>
      <c r="E7" s="1259"/>
      <c r="F7" s="45" t="s">
        <v>374</v>
      </c>
      <c r="G7" s="45" t="s">
        <v>375</v>
      </c>
      <c r="H7" s="45" t="s">
        <v>376</v>
      </c>
      <c r="I7" s="114" t="s">
        <v>282</v>
      </c>
    </row>
    <row r="8" spans="1:9" ht="14.25" customHeight="1">
      <c r="A8" s="1271"/>
      <c r="B8" s="1242"/>
      <c r="C8" s="1231"/>
      <c r="D8" s="1253" t="s">
        <v>107</v>
      </c>
      <c r="E8" s="1259"/>
      <c r="F8" s="45" t="s">
        <v>284</v>
      </c>
      <c r="G8" s="45" t="s">
        <v>284</v>
      </c>
      <c r="H8" s="45" t="s">
        <v>284</v>
      </c>
      <c r="I8" s="114" t="s">
        <v>284</v>
      </c>
    </row>
    <row r="9" spans="1:9" ht="14.25" customHeight="1">
      <c r="A9" s="1271"/>
      <c r="B9" s="1242"/>
      <c r="C9" s="1231"/>
      <c r="D9" s="1326" t="s">
        <v>74</v>
      </c>
      <c r="E9" s="1531"/>
      <c r="F9" s="45" t="s">
        <v>377</v>
      </c>
      <c r="G9" s="45" t="s">
        <v>377</v>
      </c>
      <c r="H9" s="45" t="s">
        <v>377</v>
      </c>
      <c r="I9" s="114" t="s">
        <v>377</v>
      </c>
    </row>
    <row r="10" spans="1:9" ht="14.25" customHeight="1" thickBot="1">
      <c r="A10" s="1272"/>
      <c r="B10" s="163" t="s">
        <v>1061</v>
      </c>
      <c r="C10" s="354"/>
      <c r="D10" s="579"/>
      <c r="E10" s="568"/>
      <c r="F10" s="752" t="s">
        <v>963</v>
      </c>
      <c r="G10" s="752" t="s">
        <v>961</v>
      </c>
      <c r="H10" s="752" t="s">
        <v>961</v>
      </c>
      <c r="I10" s="753" t="s">
        <v>964</v>
      </c>
    </row>
    <row r="11" spans="1:9" ht="10.25" customHeight="1" thickBot="1">
      <c r="A11" s="840"/>
      <c r="B11" s="116"/>
      <c r="C11" s="116"/>
      <c r="D11" s="348"/>
      <c r="E11" s="348"/>
      <c r="F11" s="348"/>
      <c r="G11" s="348"/>
      <c r="H11" s="348"/>
      <c r="I11" s="348"/>
    </row>
    <row r="12" spans="1:9" ht="96" customHeight="1">
      <c r="A12" s="1232" t="s">
        <v>1439</v>
      </c>
      <c r="B12" s="1266" t="s">
        <v>2169</v>
      </c>
      <c r="C12" s="1264"/>
      <c r="D12" s="1173" t="s">
        <v>2161</v>
      </c>
      <c r="E12" s="1173" t="s">
        <v>2162</v>
      </c>
      <c r="F12" s="1173" t="s">
        <v>2163</v>
      </c>
      <c r="G12" s="703" t="s">
        <v>2166</v>
      </c>
      <c r="H12" s="704" t="s">
        <v>2165</v>
      </c>
      <c r="I12" s="335"/>
    </row>
    <row r="13" spans="1:9" ht="14.25" customHeight="1">
      <c r="A13" s="1233"/>
      <c r="B13" s="1255"/>
      <c r="C13" s="1231" t="s">
        <v>2164</v>
      </c>
      <c r="D13" s="1235" t="s">
        <v>378</v>
      </c>
      <c r="E13" s="1236"/>
      <c r="F13" s="1236"/>
      <c r="G13" s="1236"/>
      <c r="H13" s="1236"/>
      <c r="I13" s="1237"/>
    </row>
    <row r="14" spans="1:9" ht="18" customHeight="1">
      <c r="A14" s="1233"/>
      <c r="B14" s="1255"/>
      <c r="C14" s="1231"/>
      <c r="D14" s="80">
        <f>PRODUCT('obsah 1'!$B$5,'strana 29'!D15)</f>
        <v>8600</v>
      </c>
      <c r="E14" s="80">
        <f>PRODUCT('obsah 1'!$B$5,'strana 29'!E15)</f>
        <v>8600</v>
      </c>
      <c r="F14" s="80">
        <f>PRODUCT('obsah 1'!$B$5,'strana 29'!F15)</f>
        <v>8600</v>
      </c>
      <c r="G14" s="80">
        <f>PRODUCT('obsah 1'!$B$5,'strana 29'!G15)</f>
        <v>9940</v>
      </c>
      <c r="H14" s="80">
        <f>PRODUCT('obsah 1'!$B$5,'strana 29'!H15)</f>
        <v>10490</v>
      </c>
      <c r="I14" s="112"/>
    </row>
    <row r="15" spans="1:9" ht="14.25" customHeight="1">
      <c r="A15" s="1233"/>
      <c r="B15" s="1255"/>
      <c r="C15" s="1231"/>
      <c r="D15" s="113">
        <v>8600</v>
      </c>
      <c r="E15" s="113">
        <v>8600</v>
      </c>
      <c r="F15" s="113">
        <v>8600</v>
      </c>
      <c r="G15" s="113">
        <v>9940</v>
      </c>
      <c r="H15" s="113">
        <v>10490</v>
      </c>
      <c r="I15" s="235">
        <v>43</v>
      </c>
    </row>
    <row r="16" spans="1:9" ht="14.25" customHeight="1">
      <c r="A16" s="1233"/>
      <c r="B16" s="1255"/>
      <c r="C16" s="1231"/>
      <c r="D16" s="1251" t="s">
        <v>379</v>
      </c>
      <c r="E16" s="1256"/>
      <c r="F16" s="1256"/>
      <c r="G16" s="1256"/>
      <c r="H16" s="1256"/>
      <c r="I16" s="1257"/>
    </row>
    <row r="17" spans="1:9" ht="14.25" customHeight="1">
      <c r="A17" s="1233"/>
      <c r="B17" s="1255"/>
      <c r="C17" s="1231"/>
      <c r="D17" s="1248" t="s">
        <v>380</v>
      </c>
      <c r="E17" s="1259"/>
      <c r="F17" s="45" t="s">
        <v>381</v>
      </c>
      <c r="G17" s="1248" t="s">
        <v>382</v>
      </c>
      <c r="H17" s="1259"/>
      <c r="I17" s="114" t="s">
        <v>383</v>
      </c>
    </row>
    <row r="18" spans="1:9" ht="14.25" customHeight="1">
      <c r="A18" s="1233"/>
      <c r="B18" s="1255"/>
      <c r="C18" s="1231"/>
      <c r="D18" s="1244" t="s">
        <v>384</v>
      </c>
      <c r="E18" s="1350"/>
      <c r="F18" s="79" t="s">
        <v>385</v>
      </c>
      <c r="G18" s="1244" t="s">
        <v>386</v>
      </c>
      <c r="H18" s="1350"/>
      <c r="I18" s="137">
        <v>4</v>
      </c>
    </row>
    <row r="19" spans="1:9" ht="14.25" customHeight="1">
      <c r="A19" s="1233"/>
      <c r="B19" s="1255"/>
      <c r="C19" s="1231"/>
      <c r="D19" s="1213" t="s">
        <v>387</v>
      </c>
      <c r="E19" s="1219"/>
      <c r="F19" s="307" t="s">
        <v>388</v>
      </c>
      <c r="G19" s="1213"/>
      <c r="H19" s="1219"/>
      <c r="I19" s="127"/>
    </row>
    <row r="20" spans="1:9" ht="14.25" customHeight="1">
      <c r="A20" s="1233"/>
      <c r="B20" s="1255"/>
      <c r="C20" s="1231"/>
      <c r="D20" s="1213" t="s">
        <v>389</v>
      </c>
      <c r="E20" s="1219"/>
      <c r="F20" s="307" t="s">
        <v>390</v>
      </c>
      <c r="G20" s="1213"/>
      <c r="H20" s="1219"/>
      <c r="I20" s="127"/>
    </row>
    <row r="21" spans="1:9" ht="14.25" customHeight="1">
      <c r="A21" s="1233"/>
      <c r="B21" s="1255"/>
      <c r="C21" s="1231"/>
      <c r="D21" s="150"/>
      <c r="E21" s="275"/>
      <c r="F21" s="150"/>
      <c r="G21" s="150"/>
      <c r="H21" s="275"/>
      <c r="I21" s="289"/>
    </row>
    <row r="22" spans="1:9" ht="14.25" customHeight="1">
      <c r="A22" s="1233"/>
      <c r="B22" s="1255"/>
      <c r="C22" s="1231"/>
      <c r="D22" s="150"/>
      <c r="E22" s="275"/>
      <c r="F22" s="150"/>
      <c r="G22" s="150"/>
      <c r="H22" s="275"/>
      <c r="I22" s="289"/>
    </row>
    <row r="23" spans="1:9" ht="14.25" customHeight="1" thickBot="1">
      <c r="A23" s="1234"/>
      <c r="B23" s="476" t="s">
        <v>1061</v>
      </c>
      <c r="C23" s="354"/>
      <c r="D23" s="449"/>
      <c r="E23" s="291"/>
      <c r="F23" s="449"/>
      <c r="G23" s="449"/>
      <c r="H23" s="291"/>
      <c r="I23" s="499"/>
    </row>
    <row r="24" spans="1:9" ht="10.25" customHeight="1" thickBot="1"/>
    <row r="25" spans="1:9" ht="18" customHeight="1">
      <c r="A25" s="1402" t="s">
        <v>1439</v>
      </c>
      <c r="B25" s="1266" t="s">
        <v>13</v>
      </c>
      <c r="C25" s="1264"/>
      <c r="D25" s="1543" t="s">
        <v>391</v>
      </c>
      <c r="E25" s="1544"/>
      <c r="F25" s="287" t="s">
        <v>392</v>
      </c>
      <c r="G25" s="287" t="s">
        <v>393</v>
      </c>
      <c r="H25" s="287" t="s">
        <v>394</v>
      </c>
      <c r="I25" s="335" t="s">
        <v>395</v>
      </c>
    </row>
    <row r="26" spans="1:9" ht="14" customHeight="1">
      <c r="A26" s="1529"/>
      <c r="B26" s="1433"/>
      <c r="C26" s="1419" t="s">
        <v>1680</v>
      </c>
      <c r="D26" s="701"/>
      <c r="E26" s="701"/>
      <c r="F26" s="155"/>
      <c r="G26" s="155"/>
      <c r="H26" s="155"/>
      <c r="I26" s="195"/>
    </row>
    <row r="27" spans="1:9" ht="18" customHeight="1">
      <c r="A27" s="1529"/>
      <c r="B27" s="1433"/>
      <c r="C27" s="1419"/>
      <c r="D27" s="1538" t="s">
        <v>396</v>
      </c>
      <c r="E27" s="1539"/>
      <c r="F27" s="83">
        <f>'obsah 2'!C266</f>
        <v>3972</v>
      </c>
      <c r="G27" s="83">
        <f>'obsah 2'!D266</f>
        <v>3667</v>
      </c>
      <c r="H27" s="83">
        <f>'obsah 2'!E266</f>
        <v>4471</v>
      </c>
      <c r="I27" s="894">
        <f>'obsah 2'!F266</f>
        <v>5470</v>
      </c>
    </row>
    <row r="28" spans="1:9" ht="9" customHeight="1">
      <c r="A28" s="1529"/>
      <c r="B28" s="1433"/>
      <c r="C28" s="1419"/>
      <c r="D28" s="702"/>
      <c r="E28" s="701"/>
      <c r="F28" s="143"/>
      <c r="G28" s="143"/>
      <c r="H28" s="143"/>
      <c r="I28" s="197"/>
    </row>
    <row r="29" spans="1:9" ht="18" customHeight="1">
      <c r="A29" s="1529"/>
      <c r="B29" s="1433"/>
      <c r="C29" s="1419"/>
      <c r="D29" s="1538" t="s">
        <v>397</v>
      </c>
      <c r="E29" s="1539"/>
      <c r="F29" s="83">
        <f>'obsah 2'!C267</f>
        <v>1566</v>
      </c>
      <c r="G29" s="83">
        <f>'obsah 2'!D267</f>
        <v>1501</v>
      </c>
      <c r="H29" s="83">
        <f>'obsah 2'!E267</f>
        <v>1931</v>
      </c>
      <c r="I29" s="894">
        <f>'obsah 2'!F267</f>
        <v>2565</v>
      </c>
    </row>
    <row r="30" spans="1:9" ht="12.75" customHeight="1">
      <c r="A30" s="1529"/>
      <c r="B30" s="1433"/>
      <c r="C30" s="1419"/>
      <c r="D30" s="702"/>
      <c r="E30" s="701"/>
      <c r="F30" s="198"/>
      <c r="G30" s="198"/>
      <c r="H30" s="198"/>
      <c r="I30" s="199"/>
    </row>
    <row r="31" spans="1:9" ht="18" customHeight="1">
      <c r="A31" s="1529"/>
      <c r="B31" s="1433"/>
      <c r="C31" s="1419"/>
      <c r="D31" s="1538" t="s">
        <v>398</v>
      </c>
      <c r="E31" s="1540"/>
      <c r="F31" s="80">
        <f>'obsah 2'!C268</f>
        <v>2406</v>
      </c>
      <c r="G31" s="80">
        <f>'obsah 2'!D268</f>
        <v>2165</v>
      </c>
      <c r="H31" s="80">
        <f>'obsah 2'!E268</f>
        <v>2541</v>
      </c>
      <c r="I31" s="196">
        <f>'obsah 2'!F268</f>
        <v>2905</v>
      </c>
    </row>
    <row r="32" spans="1:9" ht="12.75" customHeight="1">
      <c r="A32" s="1529"/>
      <c r="B32" s="1433"/>
      <c r="C32" s="1419"/>
      <c r="D32" s="701"/>
      <c r="E32" s="701"/>
      <c r="F32" s="130"/>
      <c r="G32" s="130"/>
      <c r="H32" s="130"/>
      <c r="I32" s="200"/>
    </row>
    <row r="33" spans="1:9" s="144" customFormat="1" ht="71.5" customHeight="1">
      <c r="A33" s="1529"/>
      <c r="B33" s="1433"/>
      <c r="C33" s="1419"/>
      <c r="D33" s="1541" t="s">
        <v>399</v>
      </c>
      <c r="E33" s="1542"/>
      <c r="F33" s="1174" t="s">
        <v>2170</v>
      </c>
      <c r="G33" s="1175" t="s">
        <v>2171</v>
      </c>
      <c r="H33" s="1175" t="s">
        <v>2172</v>
      </c>
      <c r="I33" s="1176" t="s">
        <v>2172</v>
      </c>
    </row>
    <row r="34" spans="1:9" ht="14.25" customHeight="1">
      <c r="A34" s="1529"/>
      <c r="B34" s="1433"/>
      <c r="C34" s="616" t="s">
        <v>2173</v>
      </c>
      <c r="D34" s="1538" t="s">
        <v>398</v>
      </c>
      <c r="E34" s="1539"/>
      <c r="F34" s="580" t="s">
        <v>400</v>
      </c>
      <c r="G34" s="333" t="s">
        <v>400</v>
      </c>
      <c r="H34" s="333" t="s">
        <v>400</v>
      </c>
      <c r="I34" s="334"/>
    </row>
    <row r="35" spans="1:9" ht="14.25" customHeight="1">
      <c r="A35" s="1529"/>
      <c r="B35" s="1433"/>
      <c r="C35" s="616" t="s">
        <v>2174</v>
      </c>
      <c r="D35" s="1534" t="s">
        <v>401</v>
      </c>
      <c r="E35" s="1535"/>
      <c r="F35" s="581">
        <v>16.22</v>
      </c>
      <c r="G35" s="91">
        <v>13.58</v>
      </c>
      <c r="H35" s="91">
        <v>21.94</v>
      </c>
      <c r="I35" s="201">
        <v>31.18</v>
      </c>
    </row>
    <row r="36" spans="1:9" ht="14.25" customHeight="1">
      <c r="A36" s="1529"/>
      <c r="B36" s="1433"/>
      <c r="C36" s="116"/>
      <c r="D36" s="1534" t="s">
        <v>1006</v>
      </c>
      <c r="E36" s="1535"/>
      <c r="F36" s="582">
        <v>6.4399999999999999E-2</v>
      </c>
      <c r="G36" s="92">
        <v>5.7599999999999998E-2</v>
      </c>
      <c r="H36" s="92">
        <v>8.5199999999999998E-2</v>
      </c>
      <c r="I36" s="202">
        <v>0.1128</v>
      </c>
    </row>
    <row r="37" spans="1:9" ht="12.75" customHeight="1" thickBot="1">
      <c r="A37" s="1530"/>
      <c r="B37" s="203" t="s">
        <v>1061</v>
      </c>
      <c r="C37" s="495"/>
      <c r="D37" s="1536" t="s">
        <v>402</v>
      </c>
      <c r="E37" s="1537"/>
      <c r="F37" s="1058" t="s">
        <v>66</v>
      </c>
      <c r="G37" s="1058" t="s">
        <v>66</v>
      </c>
      <c r="H37" s="1058" t="s">
        <v>66</v>
      </c>
      <c r="I37" s="139" t="s">
        <v>66</v>
      </c>
    </row>
    <row r="38" spans="1:9" ht="10.25" customHeight="1" thickBot="1">
      <c r="A38" s="862"/>
      <c r="B38" s="18"/>
      <c r="C38" s="26"/>
      <c r="D38" s="76"/>
      <c r="E38" s="76"/>
      <c r="F38" s="47"/>
      <c r="G38" s="47"/>
      <c r="H38" s="47"/>
      <c r="I38" s="47"/>
    </row>
    <row r="39" spans="1:9" ht="18" customHeight="1">
      <c r="A39" s="1270" t="s">
        <v>1439</v>
      </c>
      <c r="B39" s="846" t="s">
        <v>403</v>
      </c>
      <c r="C39" s="660"/>
      <c r="D39" s="287"/>
      <c r="E39" s="287"/>
      <c r="F39" s="287"/>
      <c r="G39" s="287"/>
      <c r="H39" s="287"/>
      <c r="I39" s="335"/>
    </row>
    <row r="40" spans="1:9" ht="12.75" customHeight="1">
      <c r="A40" s="1271"/>
      <c r="B40" s="1242"/>
      <c r="C40" s="1279" t="s">
        <v>1290</v>
      </c>
      <c r="D40" s="1235" t="s">
        <v>378</v>
      </c>
      <c r="E40" s="1236"/>
      <c r="F40" s="1236"/>
      <c r="G40" s="1236"/>
      <c r="H40" s="1236"/>
      <c r="I40" s="1237"/>
    </row>
    <row r="41" spans="1:9" ht="18" customHeight="1">
      <c r="A41" s="1271"/>
      <c r="B41" s="1440"/>
      <c r="C41" s="1289"/>
      <c r="D41" s="37"/>
      <c r="E41" s="37"/>
      <c r="F41" s="37"/>
      <c r="G41" s="37"/>
      <c r="H41" s="37"/>
      <c r="I41" s="112">
        <f>'obsah 2'!D270</f>
        <v>50</v>
      </c>
    </row>
    <row r="42" spans="1:9" ht="12.75" customHeight="1">
      <c r="A42" s="1271"/>
      <c r="B42" s="1440"/>
      <c r="C42" s="1289"/>
      <c r="D42" s="113"/>
      <c r="E42" s="113"/>
      <c r="F42" s="113"/>
      <c r="G42" s="113"/>
      <c r="H42" s="113"/>
      <c r="I42" s="235">
        <v>47</v>
      </c>
    </row>
    <row r="43" spans="1:9" ht="12.75" customHeight="1">
      <c r="A43" s="1271"/>
      <c r="B43" s="1440"/>
      <c r="C43" s="1289"/>
      <c r="D43" s="1251" t="s">
        <v>379</v>
      </c>
      <c r="E43" s="1256"/>
      <c r="F43" s="1256"/>
      <c r="G43" s="1256"/>
      <c r="H43" s="1256"/>
      <c r="I43" s="1257"/>
    </row>
    <row r="44" spans="1:9" ht="12.75" customHeight="1">
      <c r="A44" s="1271"/>
      <c r="B44" s="1440"/>
      <c r="C44" s="1231"/>
      <c r="D44" s="1248" t="s">
        <v>404</v>
      </c>
      <c r="E44" s="1259"/>
      <c r="F44" s="45">
        <v>40</v>
      </c>
      <c r="G44" s="1248" t="s">
        <v>405</v>
      </c>
      <c r="H44" s="1259"/>
      <c r="I44" s="114">
        <v>5</v>
      </c>
    </row>
    <row r="45" spans="1:9" ht="18.75" customHeight="1">
      <c r="A45" s="1271"/>
      <c r="B45" s="1440"/>
      <c r="C45" s="1431"/>
      <c r="D45" s="1248" t="s">
        <v>406</v>
      </c>
      <c r="E45" s="1259"/>
      <c r="F45" s="45" t="s">
        <v>407</v>
      </c>
      <c r="G45" s="1248" t="s">
        <v>408</v>
      </c>
      <c r="H45" s="1259"/>
      <c r="I45" s="114">
        <v>300</v>
      </c>
    </row>
    <row r="46" spans="1:9" ht="12.75" customHeight="1">
      <c r="A46" s="1271"/>
      <c r="B46" s="1440"/>
      <c r="C46" s="1431"/>
      <c r="D46" s="1248" t="s">
        <v>409</v>
      </c>
      <c r="E46" s="1259"/>
      <c r="F46" s="45">
        <v>60</v>
      </c>
      <c r="G46" s="1248" t="s">
        <v>410</v>
      </c>
      <c r="H46" s="1259"/>
      <c r="I46" s="114" t="s">
        <v>411</v>
      </c>
    </row>
    <row r="47" spans="1:9" ht="12.75" customHeight="1" thickBot="1">
      <c r="A47" s="1272"/>
      <c r="B47" s="1441"/>
      <c r="C47" s="1545"/>
      <c r="D47" s="1346" t="s">
        <v>412</v>
      </c>
      <c r="E47" s="1262"/>
      <c r="F47" s="1058">
        <v>29.3</v>
      </c>
      <c r="G47" s="1346" t="s">
        <v>413</v>
      </c>
      <c r="H47" s="1262"/>
      <c r="I47" s="139" t="s">
        <v>414</v>
      </c>
    </row>
    <row r="48" spans="1:9" ht="10.25" customHeight="1" thickBot="1"/>
    <row r="49" spans="1:9" ht="42" customHeight="1">
      <c r="A49" s="1222" t="s">
        <v>1439</v>
      </c>
      <c r="B49" s="1263" t="s">
        <v>1096</v>
      </c>
      <c r="C49" s="1264"/>
      <c r="D49" s="1552" t="s">
        <v>2167</v>
      </c>
      <c r="E49" s="1553"/>
      <c r="F49" s="1546" t="s">
        <v>1300</v>
      </c>
      <c r="G49" s="1547"/>
      <c r="H49" s="1546" t="s">
        <v>1299</v>
      </c>
      <c r="I49" s="1548"/>
    </row>
    <row r="50" spans="1:9" ht="12.75" customHeight="1">
      <c r="A50" s="1556"/>
      <c r="B50" s="1229"/>
      <c r="C50" s="1231" t="s">
        <v>2168</v>
      </c>
      <c r="D50" s="1323" t="s">
        <v>378</v>
      </c>
      <c r="E50" s="1323"/>
      <c r="F50" s="1323"/>
      <c r="G50" s="1323"/>
      <c r="H50" s="1323"/>
      <c r="I50" s="1554"/>
    </row>
    <row r="51" spans="1:9" ht="18" customHeight="1">
      <c r="A51" s="1556"/>
      <c r="B51" s="1229"/>
      <c r="C51" s="1231"/>
      <c r="D51" s="1240">
        <f>'obsah 1'!C279*'obsah 1'!B5</f>
        <v>5600</v>
      </c>
      <c r="E51" s="1241"/>
      <c r="F51" s="1240">
        <f>'obsah 1'!D279*'obsah 1'!B5</f>
        <v>6940</v>
      </c>
      <c r="G51" s="1241"/>
      <c r="H51" s="1240">
        <f>'obsah 1'!E279*'obsah 1'!B5</f>
        <v>7490</v>
      </c>
      <c r="I51" s="1555"/>
    </row>
    <row r="52" spans="1:9" ht="12.75" customHeight="1">
      <c r="A52" s="1556"/>
      <c r="B52" s="1229"/>
      <c r="C52" s="1231"/>
      <c r="D52" s="1549">
        <v>5600</v>
      </c>
      <c r="E52" s="1549"/>
      <c r="F52" s="1549">
        <f>5600+1340</f>
        <v>6940</v>
      </c>
      <c r="G52" s="1549"/>
      <c r="H52" s="1550">
        <f>5600+1890</f>
        <v>7490</v>
      </c>
      <c r="I52" s="1551"/>
    </row>
    <row r="53" spans="1:9" ht="14.25" customHeight="1">
      <c r="A53" s="1556"/>
      <c r="B53" s="1229"/>
      <c r="C53" s="1231"/>
      <c r="D53" s="1225" t="s">
        <v>379</v>
      </c>
      <c r="E53" s="1225"/>
      <c r="F53" s="1225"/>
      <c r="G53" s="1225"/>
      <c r="H53" s="1225"/>
      <c r="I53" s="1328"/>
    </row>
    <row r="54" spans="1:9" ht="15" customHeight="1">
      <c r="A54" s="1556"/>
      <c r="B54" s="1229"/>
      <c r="C54" s="1231"/>
      <c r="D54" s="1213" t="s">
        <v>380</v>
      </c>
      <c r="E54" s="1213"/>
      <c r="F54" s="307" t="s">
        <v>1097</v>
      </c>
      <c r="G54" s="1213" t="s">
        <v>382</v>
      </c>
      <c r="H54" s="1213"/>
      <c r="I54" s="127" t="s">
        <v>383</v>
      </c>
    </row>
    <row r="55" spans="1:9" ht="14.25" customHeight="1">
      <c r="A55" s="1556"/>
      <c r="B55" s="1229"/>
      <c r="C55" s="1231"/>
      <c r="D55" s="1213" t="s">
        <v>384</v>
      </c>
      <c r="E55" s="1213"/>
      <c r="F55" s="307" t="s">
        <v>1098</v>
      </c>
      <c r="G55" s="1213" t="s">
        <v>1291</v>
      </c>
      <c r="H55" s="1213"/>
      <c r="I55" s="127">
        <v>4</v>
      </c>
    </row>
    <row r="56" spans="1:9" ht="12.75" customHeight="1">
      <c r="A56" s="1556"/>
      <c r="B56" s="1229"/>
      <c r="C56" s="1231"/>
      <c r="D56" s="1213" t="s">
        <v>387</v>
      </c>
      <c r="E56" s="1213"/>
      <c r="F56" s="307" t="s">
        <v>1099</v>
      </c>
      <c r="G56" s="1213"/>
      <c r="H56" s="1213"/>
      <c r="I56" s="127"/>
    </row>
    <row r="57" spans="1:9" ht="12.75" customHeight="1">
      <c r="A57" s="1556"/>
      <c r="B57" s="1229"/>
      <c r="C57" s="1231"/>
      <c r="D57" s="1213" t="s">
        <v>389</v>
      </c>
      <c r="E57" s="1213"/>
      <c r="F57" s="307" t="s">
        <v>390</v>
      </c>
      <c r="G57" s="1213"/>
      <c r="H57" s="1213"/>
      <c r="I57" s="127"/>
    </row>
    <row r="58" spans="1:9" ht="12.75" customHeight="1">
      <c r="A58" s="1556"/>
      <c r="B58" s="1060"/>
      <c r="C58" s="1231"/>
      <c r="D58" s="150"/>
      <c r="E58" s="150"/>
      <c r="F58" s="150"/>
      <c r="G58" s="150"/>
      <c r="H58" s="150"/>
      <c r="I58" s="289"/>
    </row>
    <row r="59" spans="1:9" ht="15" customHeight="1" thickBot="1">
      <c r="A59" s="1557"/>
      <c r="B59" s="641" t="s">
        <v>1061</v>
      </c>
      <c r="C59" s="1485"/>
      <c r="D59" s="495"/>
      <c r="E59" s="495"/>
      <c r="F59" s="495"/>
      <c r="G59" s="495"/>
      <c r="H59" s="495"/>
      <c r="I59" s="1061"/>
    </row>
  </sheetData>
  <mergeCells count="75">
    <mergeCell ref="C2:C9"/>
    <mergeCell ref="B50:B57"/>
    <mergeCell ref="C50:C59"/>
    <mergeCell ref="A49:A59"/>
    <mergeCell ref="C13:C22"/>
    <mergeCell ref="B13:B22"/>
    <mergeCell ref="B26:B36"/>
    <mergeCell ref="B49:C49"/>
    <mergeCell ref="B12:C12"/>
    <mergeCell ref="C26:C33"/>
    <mergeCell ref="D54:E54"/>
    <mergeCell ref="G54:H54"/>
    <mergeCell ref="D49:E49"/>
    <mergeCell ref="D50:I50"/>
    <mergeCell ref="D51:E51"/>
    <mergeCell ref="F51:G51"/>
    <mergeCell ref="H51:I51"/>
    <mergeCell ref="D56:E56"/>
    <mergeCell ref="G56:H56"/>
    <mergeCell ref="D57:E57"/>
    <mergeCell ref="G44:H44"/>
    <mergeCell ref="G45:H45"/>
    <mergeCell ref="D45:E45"/>
    <mergeCell ref="D55:E55"/>
    <mergeCell ref="D47:E47"/>
    <mergeCell ref="G57:H57"/>
    <mergeCell ref="F49:G49"/>
    <mergeCell ref="H49:I49"/>
    <mergeCell ref="G55:H55"/>
    <mergeCell ref="D52:E52"/>
    <mergeCell ref="F52:G52"/>
    <mergeCell ref="H52:I52"/>
    <mergeCell ref="D53:I53"/>
    <mergeCell ref="G18:H18"/>
    <mergeCell ref="D25:E25"/>
    <mergeCell ref="D27:E27"/>
    <mergeCell ref="A39:A47"/>
    <mergeCell ref="B40:B47"/>
    <mergeCell ref="C40:C43"/>
    <mergeCell ref="C44:C47"/>
    <mergeCell ref="D19:E19"/>
    <mergeCell ref="D20:E20"/>
    <mergeCell ref="A12:A23"/>
    <mergeCell ref="D13:I13"/>
    <mergeCell ref="D16:I16"/>
    <mergeCell ref="D17:E17"/>
    <mergeCell ref="G47:H47"/>
    <mergeCell ref="D40:I40"/>
    <mergeCell ref="D43:I43"/>
    <mergeCell ref="G46:H46"/>
    <mergeCell ref="G19:H19"/>
    <mergeCell ref="G20:H20"/>
    <mergeCell ref="D29:E29"/>
    <mergeCell ref="D31:E31"/>
    <mergeCell ref="D33:E33"/>
    <mergeCell ref="D34:E34"/>
    <mergeCell ref="D35:E35"/>
    <mergeCell ref="D46:E46"/>
    <mergeCell ref="D44:E44"/>
    <mergeCell ref="G17:H17"/>
    <mergeCell ref="D18:E18"/>
    <mergeCell ref="A1:A10"/>
    <mergeCell ref="A25:A37"/>
    <mergeCell ref="D8:E8"/>
    <mergeCell ref="D9:E9"/>
    <mergeCell ref="B1:C1"/>
    <mergeCell ref="B2:B9"/>
    <mergeCell ref="B25:C25"/>
    <mergeCell ref="D3:E3"/>
    <mergeCell ref="D4:E4"/>
    <mergeCell ref="D5:E5"/>
    <mergeCell ref="D6:E6"/>
    <mergeCell ref="D7:E7"/>
    <mergeCell ref="D36:E36"/>
    <mergeCell ref="D37:E37"/>
  </mergeCells>
  <hyperlinks>
    <hyperlink ref="B10" r:id="rId1" xr:uid="{00000000-0004-0000-1F00-000002000000}"/>
    <hyperlink ref="B23" r:id="rId2" xr:uid="{5C9D352B-5A3B-4B37-A6F4-640CEB9B0A01}"/>
    <hyperlink ref="B37" r:id="rId3" xr:uid="{1FC2AE93-A829-44CA-B450-ACD2F79604AA}"/>
    <hyperlink ref="B59" r:id="rId4" xr:uid="{62AAD3E3-FC2F-4404-AF88-EE11BA713D9C}"/>
  </hyperlinks>
  <pageMargins left="0.39370078740157483" right="7.874015748031496E-2" top="0.74803149606299213" bottom="0.74803149606299213" header="0" footer="0"/>
  <pageSetup paperSize="9" scale="74" orientation="portrait" r:id="rId5"/>
  <headerFooter>
    <oddHeader>&amp;C&amp;11Studio Plus</oddHeader>
    <oddFooter>&amp;C&amp;11&amp;A</oddFooter>
  </headerFooter>
  <drawing r:id="rId6"/>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pageSetUpPr fitToPage="1"/>
  </sheetPr>
  <dimension ref="A1:I61"/>
  <sheetViews>
    <sheetView zoomScale="90" zoomScaleNormal="90" zoomScaleSheetLayoutView="90" workbookViewId="0">
      <selection activeCell="I36" sqref="I36"/>
    </sheetView>
  </sheetViews>
  <sheetFormatPr baseColWidth="10" defaultColWidth="14.3984375" defaultRowHeight="15" customHeight="1"/>
  <cols>
    <col min="1" max="1" width="2.3984375" style="33" customWidth="1"/>
    <col min="2" max="2" width="19.19921875" customWidth="1"/>
    <col min="3" max="3" width="50.796875" customWidth="1"/>
    <col min="4" max="5" width="9.796875" style="29" customWidth="1"/>
    <col min="6" max="6" width="10.19921875" style="29" customWidth="1"/>
    <col min="7" max="9" width="9.796875" style="29" customWidth="1"/>
    <col min="10" max="10" width="8.796875" customWidth="1"/>
    <col min="11" max="14" width="9.19921875" customWidth="1"/>
    <col min="15" max="26" width="8.796875" customWidth="1"/>
  </cols>
  <sheetData>
    <row r="1" spans="1:9" ht="18" customHeight="1">
      <c r="A1" s="1558" t="s">
        <v>1684</v>
      </c>
      <c r="B1" s="1266" t="s">
        <v>1758</v>
      </c>
      <c r="C1" s="1264"/>
      <c r="D1" s="377"/>
      <c r="E1" s="287" t="s">
        <v>64</v>
      </c>
      <c r="F1" s="287"/>
      <c r="G1" s="323"/>
      <c r="H1" s="378" t="s">
        <v>736</v>
      </c>
      <c r="I1" s="295"/>
    </row>
    <row r="2" spans="1:9" ht="14.25" customHeight="1">
      <c r="A2" s="1559"/>
      <c r="B2" s="1330"/>
      <c r="C2" s="1565" t="s">
        <v>1829</v>
      </c>
      <c r="D2" s="1323" t="s">
        <v>76</v>
      </c>
      <c r="E2" s="1236"/>
      <c r="F2" s="1236"/>
      <c r="G2" s="1236"/>
      <c r="H2" s="1236"/>
      <c r="I2" s="1237"/>
    </row>
    <row r="3" spans="1:9" ht="18" customHeight="1">
      <c r="A3" s="1559"/>
      <c r="B3" s="1330"/>
      <c r="C3" s="1565"/>
      <c r="D3" s="147"/>
      <c r="E3" s="73">
        <f>'obsah 2'!D275</f>
        <v>13001</v>
      </c>
      <c r="F3" s="37"/>
      <c r="G3" s="37"/>
      <c r="H3" s="142">
        <f>'obsah 2'!F275</f>
        <v>13860</v>
      </c>
      <c r="I3" s="331"/>
    </row>
    <row r="4" spans="1:9" ht="14.25" customHeight="1">
      <c r="A4" s="1559"/>
      <c r="B4" s="1330"/>
      <c r="C4" s="1565"/>
      <c r="D4" s="130"/>
      <c r="E4" s="130"/>
      <c r="F4" s="156"/>
      <c r="G4" s="156"/>
      <c r="H4" s="156"/>
      <c r="I4" s="310">
        <f>5392*1.1</f>
        <v>5931.2000000000007</v>
      </c>
    </row>
    <row r="5" spans="1:9" ht="14.25" customHeight="1">
      <c r="A5" s="1559"/>
      <c r="B5" s="1330"/>
      <c r="C5" s="1565"/>
      <c r="D5" s="1225" t="s">
        <v>66</v>
      </c>
      <c r="E5" s="1215"/>
      <c r="F5" s="1215"/>
      <c r="G5" s="1225" t="s">
        <v>67</v>
      </c>
      <c r="H5" s="1215"/>
      <c r="I5" s="1228"/>
    </row>
    <row r="6" spans="1:9" ht="14.25" customHeight="1">
      <c r="A6" s="1559"/>
      <c r="B6" s="1330"/>
      <c r="C6" s="1565"/>
      <c r="D6" s="276" t="s">
        <v>68</v>
      </c>
      <c r="E6" s="1213" t="s">
        <v>1332</v>
      </c>
      <c r="F6" s="1219"/>
      <c r="G6" s="1221" t="s">
        <v>1202</v>
      </c>
      <c r="H6" s="1219"/>
      <c r="I6" s="547" t="s">
        <v>1334</v>
      </c>
    </row>
    <row r="7" spans="1:9" ht="14.25" customHeight="1">
      <c r="A7" s="1559"/>
      <c r="B7" s="1330"/>
      <c r="C7" s="1565"/>
      <c r="D7" s="276" t="s">
        <v>70</v>
      </c>
      <c r="E7" s="1213" t="s">
        <v>1333</v>
      </c>
      <c r="F7" s="1219"/>
      <c r="G7" s="1221" t="s">
        <v>71</v>
      </c>
      <c r="H7" s="1219"/>
      <c r="I7" s="127">
        <v>70</v>
      </c>
    </row>
    <row r="8" spans="1:9" ht="14.25" customHeight="1">
      <c r="A8" s="1559"/>
      <c r="B8" s="1330"/>
      <c r="C8" s="1565"/>
      <c r="D8" s="276" t="s">
        <v>72</v>
      </c>
      <c r="E8" s="276"/>
      <c r="F8" s="307">
        <v>1</v>
      </c>
      <c r="G8" s="1221" t="s">
        <v>73</v>
      </c>
      <c r="H8" s="1219"/>
      <c r="I8" s="127" t="s">
        <v>1335</v>
      </c>
    </row>
    <row r="9" spans="1:9" ht="14.25" customHeight="1">
      <c r="A9" s="1559"/>
      <c r="B9" s="1330"/>
      <c r="C9" s="1565"/>
      <c r="D9" s="1225"/>
      <c r="E9" s="1225"/>
      <c r="F9" s="150"/>
      <c r="G9" s="339" t="s">
        <v>74</v>
      </c>
      <c r="H9" s="340"/>
      <c r="I9" s="127" t="s">
        <v>119</v>
      </c>
    </row>
    <row r="10" spans="1:9" ht="14.25" customHeight="1">
      <c r="A10" s="1559"/>
      <c r="B10" s="1330"/>
      <c r="C10" s="1565"/>
      <c r="D10" s="1567" t="s">
        <v>1831</v>
      </c>
      <c r="E10" s="1567"/>
      <c r="F10" s="1567"/>
      <c r="G10" s="276" t="s">
        <v>77</v>
      </c>
      <c r="H10" s="307"/>
      <c r="I10" s="127" t="s">
        <v>131</v>
      </c>
    </row>
    <row r="11" spans="1:9" ht="14.25" customHeight="1">
      <c r="A11" s="1559"/>
      <c r="B11" s="1330"/>
      <c r="C11" s="1565"/>
      <c r="D11" s="1567" t="s">
        <v>1830</v>
      </c>
      <c r="E11" s="1567"/>
      <c r="F11" s="1567"/>
      <c r="G11" s="1214"/>
      <c r="H11" s="1215"/>
      <c r="I11" s="289"/>
    </row>
    <row r="12" spans="1:9" ht="14.25" customHeight="1">
      <c r="A12" s="1559"/>
      <c r="B12" s="829"/>
      <c r="C12" s="1565"/>
      <c r="D12" s="281"/>
      <c r="E12" s="275"/>
      <c r="F12" s="571"/>
      <c r="G12" s="283"/>
      <c r="H12" s="275"/>
      <c r="I12" s="289"/>
    </row>
    <row r="13" spans="1:9" ht="14.25" customHeight="1" thickBot="1">
      <c r="A13" s="1560"/>
      <c r="B13" s="428" t="s">
        <v>1061</v>
      </c>
      <c r="C13" s="1566"/>
      <c r="D13" s="653"/>
      <c r="E13" s="653"/>
      <c r="F13" s="653"/>
      <c r="G13" s="653"/>
      <c r="H13" s="291"/>
      <c r="I13" s="499"/>
    </row>
    <row r="14" spans="1:9" ht="10.25" customHeight="1" thickBot="1">
      <c r="A14" s="32"/>
      <c r="B14" s="5"/>
      <c r="C14" s="5"/>
      <c r="D14" s="28"/>
      <c r="E14" s="28"/>
      <c r="F14" s="28"/>
      <c r="G14" s="28"/>
      <c r="H14" s="28"/>
      <c r="I14" s="28"/>
    </row>
    <row r="15" spans="1:9" ht="18" customHeight="1">
      <c r="A15" s="1558" t="s">
        <v>1684</v>
      </c>
      <c r="B15" s="845" t="s">
        <v>1166</v>
      </c>
      <c r="C15" s="216"/>
      <c r="D15" s="287"/>
      <c r="E15" s="287"/>
      <c r="F15" s="287"/>
      <c r="G15" s="287"/>
      <c r="H15" s="287"/>
      <c r="I15" s="295"/>
    </row>
    <row r="16" spans="1:9" ht="12.5" customHeight="1">
      <c r="A16" s="1559"/>
      <c r="B16" s="1255"/>
      <c r="C16" s="1231" t="s">
        <v>1682</v>
      </c>
      <c r="D16" s="1235" t="s">
        <v>76</v>
      </c>
      <c r="E16" s="1235"/>
      <c r="F16" s="1235"/>
      <c r="G16" s="1235"/>
      <c r="H16" s="1235"/>
      <c r="I16" s="1243"/>
    </row>
    <row r="17" spans="1:9" ht="18" customHeight="1">
      <c r="A17" s="1559"/>
      <c r="B17" s="1255"/>
      <c r="C17" s="1231"/>
      <c r="D17" s="37"/>
      <c r="E17" s="37"/>
      <c r="F17" s="37"/>
      <c r="G17" s="37"/>
      <c r="H17" s="37"/>
      <c r="I17" s="351">
        <f>'obsah 2'!D278</f>
        <v>16518</v>
      </c>
    </row>
    <row r="18" spans="1:9" ht="14.25" customHeight="1">
      <c r="A18" s="1559"/>
      <c r="B18" s="1255"/>
      <c r="C18" s="1231"/>
      <c r="D18" s="130"/>
      <c r="E18" s="130" t="s">
        <v>66</v>
      </c>
      <c r="F18" s="156"/>
      <c r="G18" s="156"/>
      <c r="H18" s="156" t="s">
        <v>67</v>
      </c>
      <c r="I18" s="173"/>
    </row>
    <row r="19" spans="1:9" ht="14.25" customHeight="1">
      <c r="A19" s="1559"/>
      <c r="B19" s="1255"/>
      <c r="C19" s="1231"/>
      <c r="D19" s="1225"/>
      <c r="E19" s="1215" t="s">
        <v>68</v>
      </c>
      <c r="F19" s="1215" t="s">
        <v>1092</v>
      </c>
      <c r="G19" s="1225"/>
      <c r="H19" s="1215" t="s">
        <v>69</v>
      </c>
      <c r="I19" s="1228"/>
    </row>
    <row r="20" spans="1:9" ht="14.25" customHeight="1">
      <c r="A20" s="1559"/>
      <c r="B20" s="1255"/>
      <c r="C20" s="1231"/>
      <c r="D20" s="211" t="s">
        <v>66</v>
      </c>
      <c r="E20" s="211"/>
      <c r="F20" s="211"/>
      <c r="G20" s="211" t="s">
        <v>67</v>
      </c>
      <c r="H20" s="211"/>
      <c r="I20" s="418"/>
    </row>
    <row r="21" spans="1:9" ht="14.25" customHeight="1">
      <c r="A21" s="1559"/>
      <c r="B21" s="1255"/>
      <c r="C21" s="1231"/>
      <c r="D21" s="99" t="s">
        <v>68</v>
      </c>
      <c r="E21" s="50" t="s">
        <v>1092</v>
      </c>
      <c r="F21" s="659"/>
      <c r="G21" s="146" t="s">
        <v>69</v>
      </c>
      <c r="H21" s="82"/>
      <c r="I21" s="114" t="s">
        <v>1081</v>
      </c>
    </row>
    <row r="22" spans="1:9" ht="14.25" customHeight="1">
      <c r="A22" s="1559"/>
      <c r="B22" s="1255"/>
      <c r="C22" s="1231"/>
      <c r="D22" s="276" t="s">
        <v>70</v>
      </c>
      <c r="E22" s="307" t="s">
        <v>1093</v>
      </c>
      <c r="F22" s="307"/>
      <c r="G22" s="433" t="s">
        <v>71</v>
      </c>
      <c r="H22" s="561"/>
      <c r="I22" s="137">
        <v>52.5</v>
      </c>
    </row>
    <row r="23" spans="1:9" ht="14.25" customHeight="1">
      <c r="A23" s="1559"/>
      <c r="B23" s="1255"/>
      <c r="C23" s="1231"/>
      <c r="D23" s="276" t="s">
        <v>72</v>
      </c>
      <c r="E23" s="276"/>
      <c r="F23" s="484">
        <v>1</v>
      </c>
      <c r="G23" s="339" t="s">
        <v>73</v>
      </c>
      <c r="H23" s="339"/>
      <c r="I23" s="127" t="s">
        <v>1082</v>
      </c>
    </row>
    <row r="24" spans="1:9" ht="14.25" customHeight="1">
      <c r="A24" s="1559"/>
      <c r="B24" s="829"/>
      <c r="C24" s="1231"/>
      <c r="D24" s="674"/>
      <c r="E24" s="674"/>
      <c r="F24" s="674"/>
      <c r="G24" s="276" t="s">
        <v>74</v>
      </c>
      <c r="H24" s="307"/>
      <c r="I24" s="127" t="s">
        <v>1083</v>
      </c>
    </row>
    <row r="25" spans="1:9" ht="14.25" customHeight="1" thickBot="1">
      <c r="A25" s="1560"/>
      <c r="B25" s="428" t="s">
        <v>1061</v>
      </c>
      <c r="C25" s="1485"/>
      <c r="D25" s="578"/>
      <c r="E25" s="578"/>
      <c r="F25" s="578"/>
      <c r="G25" s="562" t="s">
        <v>1296</v>
      </c>
      <c r="H25" s="562"/>
      <c r="I25" s="371" t="s">
        <v>736</v>
      </c>
    </row>
    <row r="26" spans="1:9" ht="10.25" customHeight="1" thickBot="1">
      <c r="A26" s="827"/>
      <c r="B26" s="738"/>
      <c r="C26" s="192"/>
      <c r="D26" s="192"/>
      <c r="E26" s="192"/>
      <c r="F26" s="192"/>
      <c r="G26" s="192"/>
      <c r="H26" s="192"/>
      <c r="I26" s="192"/>
    </row>
    <row r="27" spans="1:9" ht="18" customHeight="1">
      <c r="A27" s="1558" t="s">
        <v>2021</v>
      </c>
      <c r="B27" s="845" t="s">
        <v>1794</v>
      </c>
      <c r="C27" s="216"/>
      <c r="D27" s="287"/>
      <c r="E27" s="287" t="s">
        <v>64</v>
      </c>
      <c r="F27" s="287"/>
      <c r="G27" s="323"/>
      <c r="H27" s="378" t="s">
        <v>736</v>
      </c>
      <c r="I27" s="295"/>
    </row>
    <row r="28" spans="1:9" ht="14.25" customHeight="1">
      <c r="A28" s="1559"/>
      <c r="B28" s="1255"/>
      <c r="C28" s="1231" t="s">
        <v>1799</v>
      </c>
      <c r="D28" s="1323" t="s">
        <v>65</v>
      </c>
      <c r="E28" s="1323"/>
      <c r="F28" s="1323"/>
      <c r="G28" s="1323"/>
      <c r="H28" s="1225"/>
      <c r="I28" s="1554"/>
    </row>
    <row r="29" spans="1:9" ht="18" customHeight="1">
      <c r="A29" s="1559"/>
      <c r="B29" s="1255"/>
      <c r="C29" s="1231"/>
      <c r="D29" s="37"/>
      <c r="E29" s="37">
        <f>'obsah 2'!D277</f>
        <v>8489</v>
      </c>
      <c r="F29" s="37"/>
      <c r="G29" s="142"/>
      <c r="H29" s="147">
        <f>'obsah 2'!F277</f>
        <v>9348</v>
      </c>
      <c r="I29" s="309"/>
    </row>
    <row r="30" spans="1:9" ht="14.25" customHeight="1">
      <c r="A30" s="1559"/>
      <c r="B30" s="1255"/>
      <c r="C30" s="1231"/>
      <c r="D30" s="113"/>
      <c r="E30" s="130"/>
      <c r="F30" s="382"/>
      <c r="G30" s="382"/>
      <c r="H30" s="113"/>
      <c r="I30" s="235"/>
    </row>
    <row r="31" spans="1:9" ht="14.25" customHeight="1">
      <c r="A31" s="1559"/>
      <c r="B31" s="1255"/>
      <c r="C31" s="1231"/>
      <c r="D31" s="1251" t="s">
        <v>66</v>
      </c>
      <c r="E31" s="1251"/>
      <c r="F31" s="1251"/>
      <c r="G31" s="1251" t="s">
        <v>67</v>
      </c>
      <c r="H31" s="1251"/>
      <c r="I31" s="1252"/>
    </row>
    <row r="32" spans="1:9" ht="14.25" customHeight="1">
      <c r="A32" s="1559"/>
      <c r="B32" s="1255"/>
      <c r="C32" s="1231"/>
      <c r="D32" s="42" t="s">
        <v>68</v>
      </c>
      <c r="E32" s="1248" t="s">
        <v>195</v>
      </c>
      <c r="F32" s="1249"/>
      <c r="G32" s="1253" t="s">
        <v>69</v>
      </c>
      <c r="H32" s="1254"/>
      <c r="I32" s="114" t="s">
        <v>2134</v>
      </c>
    </row>
    <row r="33" spans="1:9" ht="14.25" customHeight="1">
      <c r="A33" s="1559"/>
      <c r="B33" s="1255"/>
      <c r="C33" s="1231"/>
      <c r="D33" s="99" t="s">
        <v>70</v>
      </c>
      <c r="E33" s="1244" t="s">
        <v>946</v>
      </c>
      <c r="F33" s="1245"/>
      <c r="G33" s="1253" t="s">
        <v>71</v>
      </c>
      <c r="H33" s="1254"/>
      <c r="I33" s="114">
        <v>67</v>
      </c>
    </row>
    <row r="34" spans="1:9" ht="14.25" customHeight="1">
      <c r="A34" s="1559"/>
      <c r="B34" s="1255"/>
      <c r="C34" s="1231"/>
      <c r="D34" s="276" t="s">
        <v>72</v>
      </c>
      <c r="E34" s="276"/>
      <c r="F34" s="307">
        <v>1</v>
      </c>
      <c r="G34" s="1356" t="s">
        <v>73</v>
      </c>
      <c r="H34" s="1247"/>
      <c r="I34" s="114">
        <v>47</v>
      </c>
    </row>
    <row r="35" spans="1:9" ht="14.25" customHeight="1">
      <c r="A35" s="1559"/>
      <c r="B35" s="1255"/>
      <c r="C35" s="1231"/>
      <c r="D35" s="131"/>
      <c r="E35" s="131"/>
      <c r="F35" s="131"/>
      <c r="G35" s="276" t="s">
        <v>74</v>
      </c>
      <c r="H35" s="307"/>
      <c r="I35" s="487" t="s">
        <v>214</v>
      </c>
    </row>
    <row r="36" spans="1:9" ht="14.25" customHeight="1">
      <c r="A36" s="1559"/>
      <c r="B36" s="829"/>
      <c r="C36" s="1231"/>
      <c r="D36" s="1568" t="s">
        <v>1831</v>
      </c>
      <c r="E36" s="1568"/>
      <c r="F36" s="1569"/>
      <c r="G36" s="1221" t="s">
        <v>77</v>
      </c>
      <c r="H36" s="1221"/>
      <c r="I36" s="507" t="s">
        <v>1045</v>
      </c>
    </row>
    <row r="37" spans="1:9" ht="14.25" customHeight="1" thickBot="1">
      <c r="A37" s="1560"/>
      <c r="B37" s="428" t="s">
        <v>1061</v>
      </c>
      <c r="C37" s="354"/>
      <c r="D37" s="1563" t="s">
        <v>1830</v>
      </c>
      <c r="E37" s="1563"/>
      <c r="F37" s="1563"/>
      <c r="G37" s="1563"/>
      <c r="H37" s="563"/>
      <c r="I37" s="499"/>
    </row>
    <row r="38" spans="1:9" ht="10.25" customHeight="1" thickBot="1"/>
    <row r="39" spans="1:9" ht="18" customHeight="1">
      <c r="A39" s="1558" t="s">
        <v>2021</v>
      </c>
      <c r="B39" s="845" t="s">
        <v>1759</v>
      </c>
      <c r="C39" s="216"/>
      <c r="D39" s="378"/>
      <c r="E39" s="378" t="s">
        <v>64</v>
      </c>
      <c r="F39" s="378"/>
      <c r="G39" s="378"/>
      <c r="H39" s="378" t="s">
        <v>736</v>
      </c>
      <c r="I39" s="379"/>
    </row>
    <row r="40" spans="1:9" ht="14.25" customHeight="1">
      <c r="A40" s="1559"/>
      <c r="B40" s="1255"/>
      <c r="C40" s="1231" t="s">
        <v>1683</v>
      </c>
      <c r="D40" s="1213" t="s">
        <v>65</v>
      </c>
      <c r="E40" s="1213"/>
      <c r="F40" s="1213"/>
      <c r="G40" s="1213"/>
      <c r="H40" s="1213"/>
      <c r="I40" s="1564"/>
    </row>
    <row r="41" spans="1:9" ht="18" customHeight="1">
      <c r="A41" s="1559"/>
      <c r="B41" s="1255"/>
      <c r="C41" s="1231"/>
      <c r="D41" s="147"/>
      <c r="E41" s="147">
        <f>'obsah 2'!D276</f>
        <v>9269</v>
      </c>
      <c r="F41" s="147"/>
      <c r="G41" s="147"/>
      <c r="H41" s="147">
        <f>'obsah 2'!F276</f>
        <v>10480</v>
      </c>
      <c r="I41" s="270"/>
    </row>
    <row r="42" spans="1:9" ht="14.25" customHeight="1">
      <c r="A42" s="1559"/>
      <c r="B42" s="1255"/>
      <c r="C42" s="1231"/>
      <c r="D42" s="462"/>
      <c r="E42" s="481"/>
      <c r="F42" s="482"/>
      <c r="G42" s="482"/>
      <c r="H42" s="462"/>
      <c r="I42" s="483"/>
    </row>
    <row r="43" spans="1:9" ht="14.25" customHeight="1">
      <c r="A43" s="1559"/>
      <c r="B43" s="1255"/>
      <c r="C43" s="1231"/>
      <c r="D43" s="1213" t="s">
        <v>66</v>
      </c>
      <c r="E43" s="1213"/>
      <c r="F43" s="1213"/>
      <c r="G43" s="1213" t="s">
        <v>67</v>
      </c>
      <c r="H43" s="1213"/>
      <c r="I43" s="1564"/>
    </row>
    <row r="44" spans="1:9" ht="14.25" customHeight="1">
      <c r="A44" s="1559"/>
      <c r="B44" s="1255"/>
      <c r="C44" s="1231"/>
      <c r="D44" s="276" t="s">
        <v>68</v>
      </c>
      <c r="E44" s="1213" t="s">
        <v>370</v>
      </c>
      <c r="F44" s="1213"/>
      <c r="G44" s="1221" t="s">
        <v>69</v>
      </c>
      <c r="H44" s="1221"/>
      <c r="I44" s="1114" t="s">
        <v>2109</v>
      </c>
    </row>
    <row r="45" spans="1:9" ht="14.25" customHeight="1">
      <c r="A45" s="1559"/>
      <c r="B45" s="1255"/>
      <c r="C45" s="1231"/>
      <c r="D45" s="276" t="s">
        <v>70</v>
      </c>
      <c r="E45" s="1213" t="s">
        <v>946</v>
      </c>
      <c r="F45" s="1213"/>
      <c r="G45" s="1221" t="s">
        <v>71</v>
      </c>
      <c r="H45" s="1221"/>
      <c r="I45" s="127">
        <v>70</v>
      </c>
    </row>
    <row r="46" spans="1:9" ht="14.25" customHeight="1">
      <c r="A46" s="1559"/>
      <c r="B46" s="1255"/>
      <c r="C46" s="1231"/>
      <c r="D46" s="276" t="s">
        <v>72</v>
      </c>
      <c r="E46" s="276"/>
      <c r="F46" s="307">
        <v>1</v>
      </c>
      <c r="G46" s="1221" t="s">
        <v>73</v>
      </c>
      <c r="H46" s="1221"/>
      <c r="I46" s="127">
        <v>48</v>
      </c>
    </row>
    <row r="47" spans="1:9" ht="14.25" customHeight="1">
      <c r="A47" s="1559"/>
      <c r="B47" s="829"/>
      <c r="C47" s="1231"/>
      <c r="D47" s="1214"/>
      <c r="E47" s="1214"/>
      <c r="F47" s="1214"/>
      <c r="G47" s="276" t="s">
        <v>74</v>
      </c>
      <c r="H47" s="307"/>
      <c r="I47" s="127" t="s">
        <v>2110</v>
      </c>
    </row>
    <row r="48" spans="1:9" ht="14.25" customHeight="1" thickBot="1">
      <c r="A48" s="1560"/>
      <c r="B48" s="428" t="s">
        <v>1061</v>
      </c>
      <c r="C48" s="354"/>
      <c r="D48" s="221"/>
      <c r="E48" s="221"/>
      <c r="F48" s="221"/>
      <c r="G48" s="1277" t="s">
        <v>77</v>
      </c>
      <c r="H48" s="1277"/>
      <c r="I48" s="371" t="s">
        <v>1045</v>
      </c>
    </row>
    <row r="49" spans="1:9" ht="10.25" customHeight="1" thickBot="1">
      <c r="A49" s="32"/>
      <c r="B49" s="5"/>
      <c r="C49" s="5"/>
      <c r="D49" s="28"/>
      <c r="E49" s="28"/>
      <c r="F49" s="28"/>
      <c r="G49" s="28"/>
      <c r="H49" s="28"/>
      <c r="I49" s="28"/>
    </row>
    <row r="50" spans="1:9" ht="18" customHeight="1">
      <c r="A50" s="1558" t="s">
        <v>2021</v>
      </c>
      <c r="B50" s="845" t="s">
        <v>1753</v>
      </c>
      <c r="C50" s="216"/>
      <c r="D50" s="287"/>
      <c r="E50" s="287"/>
      <c r="F50" s="287"/>
      <c r="G50" s="323"/>
      <c r="H50" s="378"/>
      <c r="I50" s="295"/>
    </row>
    <row r="51" spans="1:9" ht="14.25" customHeight="1">
      <c r="A51" s="1559"/>
      <c r="B51" s="1255"/>
      <c r="C51" s="1561" t="s">
        <v>2080</v>
      </c>
      <c r="D51" s="1323" t="s">
        <v>65</v>
      </c>
      <c r="E51" s="1323"/>
      <c r="F51" s="1323"/>
      <c r="G51" s="1323"/>
      <c r="H51" s="1225"/>
      <c r="I51" s="1554"/>
    </row>
    <row r="52" spans="1:9" ht="18" customHeight="1">
      <c r="A52" s="1559"/>
      <c r="B52" s="1255"/>
      <c r="C52" s="1561"/>
      <c r="D52" s="37"/>
      <c r="E52" s="37"/>
      <c r="F52" s="37"/>
      <c r="G52" s="142"/>
      <c r="H52" s="147"/>
      <c r="I52" s="351">
        <f>'obsah 2'!D279</f>
        <v>14216</v>
      </c>
    </row>
    <row r="53" spans="1:9" ht="14.25" customHeight="1">
      <c r="A53" s="1559"/>
      <c r="B53" s="1255"/>
      <c r="C53" s="1561"/>
      <c r="D53" s="113"/>
      <c r="E53" s="130">
        <v>11448</v>
      </c>
      <c r="F53" s="382"/>
      <c r="G53" s="382"/>
      <c r="H53" s="113">
        <v>12483</v>
      </c>
      <c r="I53" s="235"/>
    </row>
    <row r="54" spans="1:9" ht="14.25" customHeight="1">
      <c r="A54" s="1559"/>
      <c r="B54" s="1255"/>
      <c r="C54" s="1561"/>
      <c r="D54" s="1251" t="s">
        <v>66</v>
      </c>
      <c r="E54" s="1251"/>
      <c r="F54" s="1251"/>
      <c r="G54" s="1251" t="s">
        <v>67</v>
      </c>
      <c r="H54" s="1251"/>
      <c r="I54" s="1252"/>
    </row>
    <row r="55" spans="1:9" ht="14.25" customHeight="1">
      <c r="A55" s="1559"/>
      <c r="B55" s="1255"/>
      <c r="C55" s="1561"/>
      <c r="D55" s="42" t="s">
        <v>68</v>
      </c>
      <c r="E55" s="1248" t="s">
        <v>2095</v>
      </c>
      <c r="F55" s="1249"/>
      <c r="G55" s="1253" t="s">
        <v>69</v>
      </c>
      <c r="H55" s="1254"/>
      <c r="I55" s="114" t="s">
        <v>2097</v>
      </c>
    </row>
    <row r="56" spans="1:9" ht="14.25" customHeight="1">
      <c r="A56" s="1559"/>
      <c r="B56" s="1255"/>
      <c r="C56" s="1561"/>
      <c r="D56" s="99" t="s">
        <v>70</v>
      </c>
      <c r="E56" s="1244" t="s">
        <v>2096</v>
      </c>
      <c r="F56" s="1245"/>
      <c r="G56" s="1253" t="s">
        <v>71</v>
      </c>
      <c r="H56" s="1254"/>
      <c r="I56" s="114">
        <v>72.5</v>
      </c>
    </row>
    <row r="57" spans="1:9" ht="14.25" customHeight="1">
      <c r="A57" s="1559"/>
      <c r="B57" s="1255"/>
      <c r="C57" s="1561"/>
      <c r="D57" s="276" t="s">
        <v>72</v>
      </c>
      <c r="E57" s="276"/>
      <c r="F57" s="307">
        <v>1</v>
      </c>
      <c r="G57" s="1356" t="s">
        <v>73</v>
      </c>
      <c r="H57" s="1247"/>
      <c r="I57" s="137">
        <v>47</v>
      </c>
    </row>
    <row r="58" spans="1:9" ht="14.25" customHeight="1">
      <c r="A58" s="1559"/>
      <c r="B58" s="1255"/>
      <c r="C58" s="1561"/>
      <c r="D58" s="1214"/>
      <c r="E58" s="1214"/>
      <c r="F58" s="150"/>
      <c r="G58" s="276" t="s">
        <v>74</v>
      </c>
      <c r="H58" s="307"/>
      <c r="I58" s="127" t="s">
        <v>738</v>
      </c>
    </row>
    <row r="59" spans="1:9" ht="14.25" customHeight="1">
      <c r="A59" s="1559"/>
      <c r="B59" s="1255"/>
      <c r="C59" s="1561"/>
      <c r="D59" s="283"/>
      <c r="E59" s="283"/>
      <c r="F59" s="150"/>
      <c r="G59" s="1278" t="s">
        <v>1296</v>
      </c>
      <c r="H59" s="1230"/>
      <c r="I59" s="127" t="s">
        <v>1327</v>
      </c>
    </row>
    <row r="60" spans="1:9" ht="14.25" customHeight="1">
      <c r="A60" s="1559"/>
      <c r="B60" s="829"/>
      <c r="C60" s="1561"/>
      <c r="D60" s="283"/>
      <c r="E60" s="283"/>
      <c r="F60" s="150"/>
      <c r="G60" s="283"/>
      <c r="H60" s="283"/>
      <c r="I60" s="289"/>
    </row>
    <row r="61" spans="1:9" ht="14.25" customHeight="1" thickBot="1">
      <c r="A61" s="1560"/>
      <c r="B61" s="428" t="s">
        <v>1061</v>
      </c>
      <c r="C61" s="1562"/>
      <c r="D61" s="563"/>
      <c r="E61" s="563"/>
      <c r="F61" s="449"/>
      <c r="G61" s="563"/>
      <c r="H61" s="563"/>
      <c r="I61" s="499"/>
    </row>
  </sheetData>
  <mergeCells count="62">
    <mergeCell ref="C28:C36"/>
    <mergeCell ref="D36:F36"/>
    <mergeCell ref="B40:B46"/>
    <mergeCell ref="B16:B23"/>
    <mergeCell ref="A15:A25"/>
    <mergeCell ref="D16:I16"/>
    <mergeCell ref="D19:F19"/>
    <mergeCell ref="G19:I19"/>
    <mergeCell ref="C16:C25"/>
    <mergeCell ref="B28:B35"/>
    <mergeCell ref="A39:A48"/>
    <mergeCell ref="D40:I40"/>
    <mergeCell ref="A27:A37"/>
    <mergeCell ref="D28:I28"/>
    <mergeCell ref="D31:F31"/>
    <mergeCell ref="G31:I31"/>
    <mergeCell ref="A1:A13"/>
    <mergeCell ref="G11:H11"/>
    <mergeCell ref="G8:H8"/>
    <mergeCell ref="D2:I2"/>
    <mergeCell ref="D5:F5"/>
    <mergeCell ref="G5:I5"/>
    <mergeCell ref="E6:F6"/>
    <mergeCell ref="G6:H6"/>
    <mergeCell ref="E7:F7"/>
    <mergeCell ref="G7:H7"/>
    <mergeCell ref="C2:C13"/>
    <mergeCell ref="B1:C1"/>
    <mergeCell ref="D9:E9"/>
    <mergeCell ref="B2:B11"/>
    <mergeCell ref="D10:F10"/>
    <mergeCell ref="D11:F11"/>
    <mergeCell ref="E32:F32"/>
    <mergeCell ref="G32:H32"/>
    <mergeCell ref="E33:F33"/>
    <mergeCell ref="G33:H33"/>
    <mergeCell ref="G46:H46"/>
    <mergeCell ref="G34:H34"/>
    <mergeCell ref="G36:H36"/>
    <mergeCell ref="D37:G37"/>
    <mergeCell ref="G43:I43"/>
    <mergeCell ref="E44:F44"/>
    <mergeCell ref="G44:H44"/>
    <mergeCell ref="E45:F45"/>
    <mergeCell ref="G45:H45"/>
    <mergeCell ref="D43:F43"/>
    <mergeCell ref="C40:C47"/>
    <mergeCell ref="A50:A61"/>
    <mergeCell ref="D51:I51"/>
    <mergeCell ref="D54:F54"/>
    <mergeCell ref="G54:I54"/>
    <mergeCell ref="E55:F55"/>
    <mergeCell ref="G55:H55"/>
    <mergeCell ref="E56:F56"/>
    <mergeCell ref="G56:H56"/>
    <mergeCell ref="G57:H57"/>
    <mergeCell ref="D58:E58"/>
    <mergeCell ref="G59:H59"/>
    <mergeCell ref="C51:C61"/>
    <mergeCell ref="B51:B59"/>
    <mergeCell ref="G48:H48"/>
    <mergeCell ref="D47:F47"/>
  </mergeCells>
  <hyperlinks>
    <hyperlink ref="B13" r:id="rId1" xr:uid="{256E745F-C8C8-4C3C-81DC-EA08CFF9B7BA}"/>
    <hyperlink ref="B37" r:id="rId2" xr:uid="{3E0AC6F6-5F19-47CD-B3B8-6782198ADEAF}"/>
    <hyperlink ref="B48" r:id="rId3" xr:uid="{3DBC8B32-FD05-4046-8221-D1D3632A8377}"/>
    <hyperlink ref="B25" r:id="rId4" xr:uid="{4301740C-D87B-4E9F-8381-A78DBD746922}"/>
    <hyperlink ref="B61" r:id="rId5" xr:uid="{F5092FB8-5B38-4502-941F-980600EAF205}"/>
  </hyperlinks>
  <pageMargins left="0.39370078740157483" right="7.874015748031496E-2" top="0.74803149606299213" bottom="0.74803149606299213" header="0" footer="0"/>
  <pageSetup paperSize="9" scale="80" orientation="portrait" r:id="rId6"/>
  <headerFooter>
    <oddHeader>&amp;C&amp;11 24 HR - Intensive use</oddHeader>
    <oddFooter>&amp;C&amp;11&amp;A</oddFooter>
  </headerFooter>
  <drawing r:id="rId7"/>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pageSetUpPr fitToPage="1"/>
  </sheetPr>
  <dimension ref="A1:I11"/>
  <sheetViews>
    <sheetView zoomScale="90" zoomScaleNormal="90" zoomScaleSheetLayoutView="90" workbookViewId="0">
      <selection activeCell="H4" sqref="H4"/>
    </sheetView>
  </sheetViews>
  <sheetFormatPr baseColWidth="10" defaultColWidth="9" defaultRowHeight="14"/>
  <cols>
    <col min="1" max="1" width="2.3984375" customWidth="1"/>
    <col min="2" max="2" width="19.19921875" customWidth="1"/>
    <col min="3" max="3" width="50.796875" customWidth="1"/>
    <col min="4" max="9" width="9.796875" customWidth="1"/>
  </cols>
  <sheetData>
    <row r="1" spans="1:9" ht="18" customHeight="1">
      <c r="A1" s="1558" t="s">
        <v>2021</v>
      </c>
      <c r="B1" s="1267" t="s">
        <v>1760</v>
      </c>
      <c r="C1" s="1570"/>
      <c r="D1" s="378"/>
      <c r="E1" s="629" t="s">
        <v>64</v>
      </c>
      <c r="F1" s="378"/>
      <c r="G1" s="378"/>
      <c r="H1" s="629" t="s">
        <v>736</v>
      </c>
      <c r="I1" s="379"/>
    </row>
    <row r="2" spans="1:9" ht="14.25" customHeight="1">
      <c r="A2" s="1559"/>
      <c r="B2" s="1242"/>
      <c r="C2" s="1565" t="s">
        <v>1997</v>
      </c>
      <c r="D2" s="1213" t="s">
        <v>65</v>
      </c>
      <c r="E2" s="1213"/>
      <c r="F2" s="1213"/>
      <c r="G2" s="1213"/>
      <c r="H2" s="1213"/>
      <c r="I2" s="1564"/>
    </row>
    <row r="3" spans="1:9" ht="18" customHeight="1">
      <c r="A3" s="1559"/>
      <c r="B3" s="1242"/>
      <c r="C3" s="1565"/>
      <c r="D3" s="147"/>
      <c r="E3" s="147">
        <f>'obsah 2'!D281</f>
        <v>8089</v>
      </c>
      <c r="F3" s="147"/>
      <c r="G3" s="147"/>
      <c r="H3" s="147">
        <f>'obsah 2'!F281</f>
        <v>8591</v>
      </c>
      <c r="I3" s="270"/>
    </row>
    <row r="4" spans="1:9" ht="14.25" customHeight="1">
      <c r="A4" s="1559"/>
      <c r="B4" s="1242"/>
      <c r="C4" s="1565"/>
      <c r="D4" s="462"/>
      <c r="E4" s="481"/>
      <c r="F4" s="482"/>
      <c r="G4" s="482"/>
      <c r="H4" s="462"/>
      <c r="I4" s="483"/>
    </row>
    <row r="5" spans="1:9" ht="14.25" customHeight="1">
      <c r="A5" s="1559"/>
      <c r="B5" s="1242"/>
      <c r="C5" s="1565"/>
      <c r="D5" s="1213" t="s">
        <v>66</v>
      </c>
      <c r="E5" s="1213"/>
      <c r="F5" s="1213"/>
      <c r="G5" s="1213" t="s">
        <v>67</v>
      </c>
      <c r="H5" s="1213"/>
      <c r="I5" s="1564"/>
    </row>
    <row r="6" spans="1:9" ht="14.25" customHeight="1">
      <c r="A6" s="1559"/>
      <c r="B6" s="1242"/>
      <c r="C6" s="1565"/>
      <c r="D6" s="276" t="s">
        <v>68</v>
      </c>
      <c r="E6" s="1213" t="s">
        <v>1336</v>
      </c>
      <c r="F6" s="1213"/>
      <c r="G6" s="1221" t="s">
        <v>69</v>
      </c>
      <c r="H6" s="1221"/>
      <c r="I6" s="661" t="s">
        <v>1187</v>
      </c>
    </row>
    <row r="7" spans="1:9" ht="14.25" customHeight="1">
      <c r="A7" s="1559"/>
      <c r="B7" s="1242"/>
      <c r="C7" s="1565"/>
      <c r="D7" s="276" t="s">
        <v>70</v>
      </c>
      <c r="E7" s="1213" t="s">
        <v>1337</v>
      </c>
      <c r="F7" s="1213"/>
      <c r="G7" s="1221" t="s">
        <v>71</v>
      </c>
      <c r="H7" s="1221"/>
      <c r="I7" s="127">
        <v>67</v>
      </c>
    </row>
    <row r="8" spans="1:9" ht="14.25" customHeight="1">
      <c r="A8" s="1559"/>
      <c r="B8" s="1242"/>
      <c r="C8" s="1565"/>
      <c r="D8" s="276" t="s">
        <v>72</v>
      </c>
      <c r="E8" s="276"/>
      <c r="F8" s="484">
        <v>1</v>
      </c>
      <c r="G8" s="1221" t="s">
        <v>73</v>
      </c>
      <c r="H8" s="1221"/>
      <c r="I8" s="676" t="s">
        <v>1188</v>
      </c>
    </row>
    <row r="9" spans="1:9" ht="14.25" customHeight="1">
      <c r="A9" s="1559"/>
      <c r="B9" s="1242"/>
      <c r="C9" s="1565"/>
      <c r="D9" s="1225"/>
      <c r="E9" s="1225"/>
      <c r="F9" s="1225"/>
      <c r="G9" s="276" t="s">
        <v>74</v>
      </c>
      <c r="H9" s="307"/>
      <c r="I9" s="676" t="s">
        <v>1189</v>
      </c>
    </row>
    <row r="10" spans="1:9" ht="14.25" customHeight="1">
      <c r="A10" s="1559"/>
      <c r="B10" s="829"/>
      <c r="C10" s="899"/>
      <c r="D10" s="131"/>
      <c r="E10" s="131"/>
      <c r="F10" s="131"/>
      <c r="G10" s="1221" t="s">
        <v>1296</v>
      </c>
      <c r="H10" s="1221"/>
      <c r="I10" s="127" t="s">
        <v>199</v>
      </c>
    </row>
    <row r="11" spans="1:9" ht="14.25" customHeight="1" thickBot="1">
      <c r="A11" s="1560"/>
      <c r="B11" s="428" t="s">
        <v>1061</v>
      </c>
      <c r="C11" s="675"/>
      <c r="D11" s="1226"/>
      <c r="E11" s="1227"/>
      <c r="F11" s="300"/>
      <c r="G11" s="1216"/>
      <c r="H11" s="1216"/>
      <c r="I11" s="303"/>
    </row>
  </sheetData>
  <mergeCells count="16">
    <mergeCell ref="C2:C9"/>
    <mergeCell ref="B2:B9"/>
    <mergeCell ref="A1:A11"/>
    <mergeCell ref="B1:C1"/>
    <mergeCell ref="D2:I2"/>
    <mergeCell ref="D5:F5"/>
    <mergeCell ref="G5:I5"/>
    <mergeCell ref="E6:F6"/>
    <mergeCell ref="G6:H6"/>
    <mergeCell ref="E7:F7"/>
    <mergeCell ref="G7:H7"/>
    <mergeCell ref="G8:H8"/>
    <mergeCell ref="D9:F9"/>
    <mergeCell ref="G10:H10"/>
    <mergeCell ref="D11:E11"/>
    <mergeCell ref="G11:H11"/>
  </mergeCells>
  <hyperlinks>
    <hyperlink ref="B11" r:id="rId1" xr:uid="{00000000-0004-0000-2100-000000000000}"/>
  </hyperlinks>
  <pageMargins left="0.39370078740157483" right="7.874015748031496E-2" top="0.74803149606299213" bottom="0.74803149606299213" header="0" footer="0"/>
  <pageSetup paperSize="9" scale="83" orientation="portrait" r:id="rId2"/>
  <headerFooter>
    <oddHeader>&amp;C&amp;11 24 HR - Intensive use</oddHeader>
    <oddFooter>&amp;C&amp;11&amp;A</oddFooter>
  </headerFooter>
  <drawing r:id="rId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List37">
    <pageSetUpPr fitToPage="1"/>
  </sheetPr>
  <dimension ref="A1:L60"/>
  <sheetViews>
    <sheetView zoomScale="90" zoomScaleNormal="90" zoomScaleSheetLayoutView="90" workbookViewId="0">
      <selection sqref="A1:A11"/>
    </sheetView>
  </sheetViews>
  <sheetFormatPr baseColWidth="10" defaultColWidth="14.3984375" defaultRowHeight="15" customHeight="1"/>
  <cols>
    <col min="1" max="1" width="2.3984375" style="33" customWidth="1"/>
    <col min="2" max="2" width="19.19921875" customWidth="1"/>
    <col min="3" max="3" width="50.796875" customWidth="1"/>
    <col min="4" max="8" width="9.796875" customWidth="1"/>
    <col min="9" max="9" width="10.796875" customWidth="1"/>
    <col min="10" max="10" width="28.19921875" bestFit="1" customWidth="1"/>
    <col min="11" max="11" width="9.19921875" customWidth="1"/>
    <col min="12" max="26" width="8.796875" customWidth="1"/>
  </cols>
  <sheetData>
    <row r="1" spans="1:9" ht="18" customHeight="1">
      <c r="A1" s="1232" t="s">
        <v>2</v>
      </c>
      <c r="B1" s="845" t="s">
        <v>1969</v>
      </c>
      <c r="C1" s="216"/>
      <c r="D1" s="1364"/>
      <c r="E1" s="1572"/>
      <c r="F1" s="1443"/>
      <c r="G1" s="1364" t="s">
        <v>416</v>
      </c>
      <c r="H1" s="1572"/>
      <c r="I1" s="1443"/>
    </row>
    <row r="2" spans="1:9" ht="14.25" customHeight="1">
      <c r="A2" s="1233"/>
      <c r="B2" s="1229"/>
      <c r="C2" s="1279" t="s">
        <v>1685</v>
      </c>
      <c r="D2" s="1323" t="s">
        <v>188</v>
      </c>
      <c r="E2" s="1236"/>
      <c r="F2" s="1236"/>
      <c r="G2" s="1236"/>
      <c r="H2" s="1236"/>
      <c r="I2" s="1237"/>
    </row>
    <row r="3" spans="1:9" ht="18" customHeight="1">
      <c r="A3" s="1233"/>
      <c r="B3" s="1229"/>
      <c r="C3" s="1289"/>
      <c r="D3" s="147"/>
      <c r="E3" s="73"/>
      <c r="F3" s="413"/>
      <c r="G3" s="413"/>
      <c r="H3" s="413"/>
      <c r="I3" s="351">
        <f>'obsah 2'!D283</f>
        <v>5911</v>
      </c>
    </row>
    <row r="4" spans="1:9" ht="14.25" customHeight="1">
      <c r="A4" s="1233"/>
      <c r="B4" s="1229"/>
      <c r="C4" s="1289"/>
      <c r="D4" s="113"/>
      <c r="E4" s="113"/>
      <c r="F4" s="113"/>
      <c r="G4" s="113"/>
      <c r="H4" s="113"/>
      <c r="I4" s="235"/>
    </row>
    <row r="5" spans="1:9" ht="14.25" customHeight="1">
      <c r="A5" s="1233"/>
      <c r="B5" s="1229"/>
      <c r="C5" s="1289"/>
      <c r="D5" s="1225" t="s">
        <v>66</v>
      </c>
      <c r="E5" s="1256"/>
      <c r="F5" s="1256"/>
      <c r="G5" s="1251" t="s">
        <v>67</v>
      </c>
      <c r="H5" s="1256"/>
      <c r="I5" s="1257"/>
    </row>
    <row r="6" spans="1:9" ht="14.25" customHeight="1">
      <c r="A6" s="1233"/>
      <c r="B6" s="1229"/>
      <c r="C6" s="1289"/>
      <c r="D6" s="576" t="s">
        <v>68</v>
      </c>
      <c r="E6" s="1323" t="s">
        <v>215</v>
      </c>
      <c r="F6" s="1350"/>
      <c r="G6" s="1253" t="s">
        <v>69</v>
      </c>
      <c r="H6" s="1259"/>
      <c r="I6" s="114" t="s">
        <v>417</v>
      </c>
    </row>
    <row r="7" spans="1:9" ht="14.25" customHeight="1">
      <c r="A7" s="1233"/>
      <c r="B7" s="1229"/>
      <c r="C7" s="1289"/>
      <c r="D7" s="276" t="s">
        <v>70</v>
      </c>
      <c r="E7" s="1213" t="s">
        <v>1007</v>
      </c>
      <c r="F7" s="1219"/>
      <c r="G7" s="1258" t="s">
        <v>71</v>
      </c>
      <c r="H7" s="1259"/>
      <c r="I7" s="114">
        <v>66</v>
      </c>
    </row>
    <row r="8" spans="1:9" ht="14.25" customHeight="1">
      <c r="A8" s="1233"/>
      <c r="B8" s="1229"/>
      <c r="C8" s="1289"/>
      <c r="D8" s="276" t="s">
        <v>72</v>
      </c>
      <c r="E8" s="276"/>
      <c r="F8" s="307">
        <v>1</v>
      </c>
      <c r="G8" s="1356" t="s">
        <v>73</v>
      </c>
      <c r="H8" s="1350"/>
      <c r="I8" s="114">
        <v>51</v>
      </c>
    </row>
    <row r="9" spans="1:9" ht="14.25" customHeight="1">
      <c r="A9" s="1233"/>
      <c r="B9" s="1229"/>
      <c r="C9" s="336" t="s">
        <v>1301</v>
      </c>
      <c r="D9" s="1583"/>
      <c r="E9" s="1215"/>
      <c r="F9" s="150"/>
      <c r="G9" s="276" t="s">
        <v>74</v>
      </c>
      <c r="H9" s="307"/>
      <c r="I9" s="316" t="s">
        <v>418</v>
      </c>
    </row>
    <row r="10" spans="1:9" ht="14.25" customHeight="1">
      <c r="A10" s="1233"/>
      <c r="B10" s="282"/>
      <c r="C10" s="336" t="s">
        <v>1116</v>
      </c>
      <c r="D10" s="663"/>
      <c r="E10" s="275"/>
      <c r="F10" s="150"/>
      <c r="G10" s="131"/>
      <c r="H10" s="150"/>
      <c r="I10" s="289"/>
    </row>
    <row r="11" spans="1:9" ht="14.25" customHeight="1" thickBot="1">
      <c r="A11" s="1234"/>
      <c r="B11" s="476" t="s">
        <v>1061</v>
      </c>
      <c r="C11" s="427"/>
      <c r="D11" s="221"/>
      <c r="E11" s="221"/>
      <c r="F11" s="221"/>
      <c r="G11" s="221"/>
      <c r="H11" s="221"/>
      <c r="I11" s="402"/>
    </row>
    <row r="12" spans="1:9" ht="10.25" customHeight="1" thickBot="1">
      <c r="A12" s="32"/>
      <c r="B12" s="5"/>
      <c r="C12" s="5"/>
      <c r="D12" s="5"/>
      <c r="E12" s="5"/>
      <c r="F12" s="5"/>
      <c r="G12" s="5"/>
      <c r="H12" s="5"/>
      <c r="I12" s="5"/>
    </row>
    <row r="13" spans="1:9" ht="18" customHeight="1">
      <c r="A13" s="1402" t="s">
        <v>2</v>
      </c>
      <c r="B13" s="847" t="s">
        <v>1136</v>
      </c>
      <c r="C13" s="216"/>
      <c r="D13" s="287">
        <v>0</v>
      </c>
      <c r="E13" s="287" t="s">
        <v>1111</v>
      </c>
      <c r="F13" s="287" t="s">
        <v>1112</v>
      </c>
      <c r="G13" s="287" t="s">
        <v>481</v>
      </c>
      <c r="H13" s="299" t="s">
        <v>113</v>
      </c>
      <c r="I13" s="295"/>
    </row>
    <row r="14" spans="1:9" ht="14.25" customHeight="1">
      <c r="A14" s="1403"/>
      <c r="B14" s="1255"/>
      <c r="C14" s="1231" t="s">
        <v>1687</v>
      </c>
      <c r="D14" s="1235" t="s">
        <v>78</v>
      </c>
      <c r="E14" s="1236"/>
      <c r="F14" s="1236"/>
      <c r="G14" s="1236"/>
      <c r="H14" s="1236"/>
      <c r="I14" s="1237"/>
    </row>
    <row r="15" spans="1:9" ht="18" customHeight="1">
      <c r="A15" s="1403"/>
      <c r="B15" s="1255"/>
      <c r="C15" s="1231"/>
      <c r="D15" s="37">
        <f>'obsah 2'!C284</f>
        <v>4730</v>
      </c>
      <c r="E15" s="37">
        <f>'obsah 2'!D284</f>
        <v>4827</v>
      </c>
      <c r="F15" s="37">
        <f>'obsah 2'!E284</f>
        <v>4964</v>
      </c>
      <c r="G15" s="37">
        <f>'obsah 2'!F284</f>
        <v>5062</v>
      </c>
      <c r="H15" s="1082" t="s">
        <v>221</v>
      </c>
      <c r="I15" s="112"/>
    </row>
    <row r="16" spans="1:9" ht="14.25" customHeight="1">
      <c r="A16" s="1403"/>
      <c r="B16" s="1255"/>
      <c r="C16" s="1231"/>
      <c r="D16" s="130"/>
      <c r="E16" s="130"/>
      <c r="F16" s="130"/>
      <c r="G16" s="156"/>
      <c r="H16" s="156"/>
      <c r="I16" s="173">
        <v>6890</v>
      </c>
    </row>
    <row r="17" spans="1:12" ht="14.25" customHeight="1">
      <c r="A17" s="1403"/>
      <c r="B17" s="1255"/>
      <c r="C17" s="1231"/>
      <c r="D17" s="1251" t="s">
        <v>66</v>
      </c>
      <c r="E17" s="1256"/>
      <c r="F17" s="1256"/>
      <c r="G17" s="1251" t="s">
        <v>67</v>
      </c>
      <c r="H17" s="1256"/>
      <c r="I17" s="1257"/>
      <c r="K17" s="5"/>
      <c r="L17" s="5"/>
    </row>
    <row r="18" spans="1:12" ht="14.25" customHeight="1">
      <c r="A18" s="1403"/>
      <c r="B18" s="1255"/>
      <c r="C18" s="1231"/>
      <c r="D18" s="42" t="s">
        <v>68</v>
      </c>
      <c r="E18" s="1248" t="s">
        <v>186</v>
      </c>
      <c r="F18" s="1259"/>
      <c r="G18" s="1577" t="s">
        <v>1203</v>
      </c>
      <c r="H18" s="1578"/>
      <c r="I18" s="440" t="s">
        <v>1198</v>
      </c>
      <c r="K18" s="5"/>
      <c r="L18" s="5"/>
    </row>
    <row r="19" spans="1:12" ht="14.25" customHeight="1">
      <c r="A19" s="1403"/>
      <c r="B19" s="1255"/>
      <c r="C19" s="1231"/>
      <c r="D19" s="42" t="s">
        <v>70</v>
      </c>
      <c r="E19" s="1248" t="s">
        <v>948</v>
      </c>
      <c r="F19" s="1259"/>
      <c r="G19" s="1577" t="s">
        <v>1202</v>
      </c>
      <c r="H19" s="1578"/>
      <c r="I19" s="435" t="s">
        <v>1231</v>
      </c>
      <c r="K19" s="5"/>
      <c r="L19" s="5"/>
    </row>
    <row r="20" spans="1:12" ht="14.25" customHeight="1">
      <c r="A20" s="1403"/>
      <c r="B20" s="1255"/>
      <c r="C20" s="1231"/>
      <c r="D20" s="42"/>
      <c r="E20" s="1248"/>
      <c r="F20" s="1259"/>
      <c r="G20" s="1573" t="s">
        <v>71</v>
      </c>
      <c r="H20" s="1574"/>
      <c r="I20" s="678">
        <v>67</v>
      </c>
      <c r="K20" s="5"/>
      <c r="L20" s="5"/>
    </row>
    <row r="21" spans="1:12" ht="14.25" customHeight="1">
      <c r="A21" s="1403"/>
      <c r="B21" s="1255"/>
      <c r="C21" s="1231"/>
      <c r="D21" s="42" t="s">
        <v>72</v>
      </c>
      <c r="E21" s="42"/>
      <c r="F21" s="128">
        <v>1</v>
      </c>
      <c r="G21" s="1575" t="s">
        <v>73</v>
      </c>
      <c r="H21" s="1576"/>
      <c r="I21" s="440" t="s">
        <v>1199</v>
      </c>
      <c r="K21" s="5"/>
      <c r="L21" s="17"/>
    </row>
    <row r="22" spans="1:12" ht="14.25" customHeight="1">
      <c r="A22" s="1403"/>
      <c r="B22" s="134"/>
      <c r="C22" s="12" t="s">
        <v>1277</v>
      </c>
      <c r="D22" s="1507" t="s">
        <v>1276</v>
      </c>
      <c r="E22" s="1350"/>
      <c r="F22" s="284">
        <v>305</v>
      </c>
      <c r="G22" s="680" t="s">
        <v>74</v>
      </c>
      <c r="H22" s="679"/>
      <c r="I22" s="440" t="s">
        <v>1221</v>
      </c>
      <c r="K22" s="5"/>
      <c r="L22" s="5"/>
    </row>
    <row r="23" spans="1:12" ht="14.25" customHeight="1">
      <c r="A23" s="1403"/>
      <c r="B23" s="421"/>
      <c r="C23" s="214" t="s">
        <v>1131</v>
      </c>
      <c r="D23" s="1220">
        <v>800</v>
      </c>
      <c r="E23" s="1220"/>
      <c r="F23" s="677">
        <v>949</v>
      </c>
      <c r="G23" s="1575" t="s">
        <v>1296</v>
      </c>
      <c r="H23" s="1576"/>
      <c r="I23" s="370" t="s">
        <v>96</v>
      </c>
      <c r="K23" s="1385"/>
      <c r="L23" s="1385"/>
    </row>
    <row r="24" spans="1:12" ht="14.25" customHeight="1">
      <c r="A24" s="1403"/>
      <c r="B24" s="829"/>
      <c r="C24" s="129" t="s">
        <v>1329</v>
      </c>
      <c r="D24" s="1218">
        <v>595</v>
      </c>
      <c r="E24" s="1218"/>
      <c r="F24" s="439"/>
      <c r="G24" s="283"/>
      <c r="H24" s="275"/>
      <c r="I24" s="289"/>
      <c r="K24" s="1571"/>
      <c r="L24" s="1571"/>
    </row>
    <row r="25" spans="1:12" ht="14.25" customHeight="1" thickBot="1">
      <c r="A25" s="1404"/>
      <c r="B25" s="401" t="s">
        <v>1061</v>
      </c>
      <c r="C25" s="302" t="s">
        <v>1780</v>
      </c>
      <c r="D25" s="1395">
        <v>658</v>
      </c>
      <c r="E25" s="1395"/>
      <c r="F25" s="363">
        <v>590</v>
      </c>
      <c r="G25" s="234"/>
      <c r="H25" s="234"/>
      <c r="I25" s="303"/>
      <c r="K25" s="5"/>
      <c r="L25" s="5"/>
    </row>
    <row r="26" spans="1:12" ht="10.25" customHeight="1" thickBot="1">
      <c r="A26" s="32"/>
      <c r="B26" s="5"/>
      <c r="C26" s="5"/>
      <c r="D26" s="5"/>
      <c r="E26" s="5"/>
      <c r="F26" s="5"/>
      <c r="G26" s="5"/>
      <c r="H26" s="5"/>
      <c r="I26" s="5"/>
      <c r="J26" s="5"/>
      <c r="K26" s="5"/>
      <c r="L26" s="5"/>
    </row>
    <row r="27" spans="1:12" ht="18" customHeight="1">
      <c r="A27" s="1232" t="s">
        <v>2</v>
      </c>
      <c r="B27" s="866" t="s">
        <v>1137</v>
      </c>
      <c r="C27" s="687"/>
      <c r="D27" s="301">
        <v>0</v>
      </c>
      <c r="E27" s="287" t="s">
        <v>1111</v>
      </c>
      <c r="F27" s="287" t="s">
        <v>1112</v>
      </c>
      <c r="G27" s="287" t="s">
        <v>481</v>
      </c>
      <c r="H27" s="299" t="s">
        <v>113</v>
      </c>
      <c r="I27" s="295"/>
      <c r="J27" s="210"/>
      <c r="K27" s="5"/>
      <c r="L27" s="5"/>
    </row>
    <row r="28" spans="1:12" ht="14.25" customHeight="1">
      <c r="A28" s="1233"/>
      <c r="B28" s="1229"/>
      <c r="C28" s="1231" t="s">
        <v>1688</v>
      </c>
      <c r="D28" s="1323" t="s">
        <v>78</v>
      </c>
      <c r="E28" s="1236"/>
      <c r="F28" s="1236"/>
      <c r="G28" s="1236"/>
      <c r="H28" s="1236"/>
      <c r="I28" s="1237"/>
      <c r="J28" s="210"/>
      <c r="K28" s="5"/>
      <c r="L28" s="5"/>
    </row>
    <row r="29" spans="1:12" ht="18" customHeight="1">
      <c r="A29" s="1233"/>
      <c r="B29" s="1229"/>
      <c r="C29" s="1431"/>
      <c r="D29" s="147">
        <f>'obsah 2'!C285</f>
        <v>4329</v>
      </c>
      <c r="E29" s="147">
        <f>'obsah 2'!D285</f>
        <v>4427</v>
      </c>
      <c r="F29" s="147">
        <f>'obsah 2'!E285</f>
        <v>4564</v>
      </c>
      <c r="G29" s="147">
        <f>'obsah 2'!F285</f>
        <v>4661</v>
      </c>
      <c r="H29" s="1082" t="s">
        <v>221</v>
      </c>
      <c r="I29" s="112"/>
      <c r="K29" s="5"/>
      <c r="L29" s="5"/>
    </row>
    <row r="30" spans="1:12" ht="14.25" customHeight="1">
      <c r="A30" s="1233"/>
      <c r="B30" s="1229"/>
      <c r="C30" s="1431"/>
      <c r="D30" s="130"/>
      <c r="E30" s="130"/>
      <c r="F30" s="130"/>
      <c r="G30" s="1579"/>
      <c r="H30" s="1579"/>
      <c r="I30" s="173">
        <v>5642</v>
      </c>
      <c r="K30" s="5"/>
      <c r="L30" s="5"/>
    </row>
    <row r="31" spans="1:12" ht="14.25" customHeight="1">
      <c r="A31" s="1233"/>
      <c r="B31" s="1229"/>
      <c r="C31" s="1431"/>
      <c r="D31" s="1225" t="s">
        <v>66</v>
      </c>
      <c r="E31" s="1215"/>
      <c r="F31" s="1215"/>
      <c r="G31" s="1251" t="s">
        <v>67</v>
      </c>
      <c r="H31" s="1256"/>
      <c r="I31" s="1257"/>
      <c r="K31" s="5"/>
      <c r="L31" s="5"/>
    </row>
    <row r="32" spans="1:12" ht="14.25" customHeight="1">
      <c r="A32" s="1233"/>
      <c r="B32" s="1229"/>
      <c r="C32" s="1431"/>
      <c r="D32" s="276" t="s">
        <v>68</v>
      </c>
      <c r="E32" s="1213" t="s">
        <v>186</v>
      </c>
      <c r="F32" s="1219"/>
      <c r="G32" s="1258" t="s">
        <v>1203</v>
      </c>
      <c r="H32" s="1259"/>
      <c r="I32" s="114" t="s">
        <v>1223</v>
      </c>
      <c r="K32" s="5"/>
      <c r="L32" s="5"/>
    </row>
    <row r="33" spans="1:9" ht="14.25" customHeight="1">
      <c r="A33" s="1233"/>
      <c r="B33" s="1229"/>
      <c r="C33" s="1431"/>
      <c r="D33" s="276" t="s">
        <v>70</v>
      </c>
      <c r="E33" s="1213" t="s">
        <v>948</v>
      </c>
      <c r="F33" s="1219"/>
      <c r="G33" s="1258" t="s">
        <v>1202</v>
      </c>
      <c r="H33" s="1259"/>
      <c r="I33" s="435" t="s">
        <v>1231</v>
      </c>
    </row>
    <row r="34" spans="1:9" ht="14.25" customHeight="1">
      <c r="A34" s="1233"/>
      <c r="B34" s="1229"/>
      <c r="C34" s="1431"/>
      <c r="D34" s="276"/>
      <c r="E34" s="1213"/>
      <c r="F34" s="1219"/>
      <c r="G34" s="1258" t="s">
        <v>71</v>
      </c>
      <c r="H34" s="1259"/>
      <c r="I34" s="114">
        <v>67</v>
      </c>
    </row>
    <row r="35" spans="1:9" ht="14.25" customHeight="1">
      <c r="A35" s="1233"/>
      <c r="B35" s="1229"/>
      <c r="C35" s="1431"/>
      <c r="D35" s="276" t="s">
        <v>72</v>
      </c>
      <c r="E35" s="276"/>
      <c r="F35" s="307">
        <v>1</v>
      </c>
      <c r="G35" s="1258" t="s">
        <v>73</v>
      </c>
      <c r="H35" s="1259"/>
      <c r="I35" s="441" t="s">
        <v>1199</v>
      </c>
    </row>
    <row r="36" spans="1:9" ht="14.25" customHeight="1">
      <c r="A36" s="1233"/>
      <c r="B36" s="117"/>
      <c r="C36" s="214" t="s">
        <v>1131</v>
      </c>
      <c r="D36" s="1581">
        <f>'obsah 1'!J143</f>
        <v>800</v>
      </c>
      <c r="E36" s="1582"/>
      <c r="F36" s="284">
        <v>305</v>
      </c>
      <c r="G36" s="99" t="s">
        <v>74</v>
      </c>
      <c r="H36" s="79"/>
      <c r="I36" s="435" t="s">
        <v>1230</v>
      </c>
    </row>
    <row r="37" spans="1:9" ht="14.25" customHeight="1">
      <c r="A37" s="1233"/>
      <c r="B37" s="458"/>
      <c r="C37" s="129" t="s">
        <v>1329</v>
      </c>
      <c r="D37" s="1218">
        <f>'obsah 1'!L66</f>
        <v>595</v>
      </c>
      <c r="E37" s="1218"/>
      <c r="F37" s="304">
        <v>895</v>
      </c>
      <c r="G37" s="1221" t="s">
        <v>1296</v>
      </c>
      <c r="H37" s="1219"/>
      <c r="I37" s="127" t="s">
        <v>96</v>
      </c>
    </row>
    <row r="38" spans="1:9" ht="14.25" customHeight="1">
      <c r="A38" s="1233"/>
      <c r="B38" s="829"/>
      <c r="C38" s="286" t="s">
        <v>1780</v>
      </c>
      <c r="D38" s="1220">
        <f>'obsah 1'!L71</f>
        <v>658</v>
      </c>
      <c r="E38" s="1220"/>
      <c r="F38" s="439"/>
      <c r="G38" s="564"/>
      <c r="H38" s="403"/>
      <c r="I38" s="507"/>
    </row>
    <row r="39" spans="1:9" ht="14.25" customHeight="1" thickBot="1">
      <c r="A39" s="1234"/>
      <c r="B39" s="428" t="s">
        <v>1061</v>
      </c>
      <c r="C39" s="302"/>
      <c r="D39" s="1580"/>
      <c r="E39" s="1227"/>
      <c r="F39" s="300">
        <v>590</v>
      </c>
      <c r="G39" s="234"/>
      <c r="H39" s="234"/>
      <c r="I39" s="303"/>
    </row>
    <row r="40" spans="1:9" ht="10.25" customHeight="1" thickBot="1">
      <c r="A40" s="32"/>
      <c r="B40" s="5"/>
      <c r="C40" s="5"/>
      <c r="D40" s="5"/>
      <c r="E40" s="5"/>
      <c r="F40" s="5"/>
      <c r="G40" s="5"/>
      <c r="H40" s="5"/>
      <c r="I40" s="5"/>
    </row>
    <row r="41" spans="1:9" ht="18" customHeight="1">
      <c r="A41" s="1232" t="s">
        <v>2</v>
      </c>
      <c r="B41" s="845" t="s">
        <v>1159</v>
      </c>
      <c r="C41" s="384"/>
      <c r="D41" s="287"/>
      <c r="E41" s="287"/>
      <c r="F41" s="287"/>
      <c r="G41" s="287"/>
      <c r="H41" s="1364" t="s">
        <v>1965</v>
      </c>
      <c r="I41" s="1366"/>
    </row>
    <row r="42" spans="1:9" ht="14.25" customHeight="1">
      <c r="A42" s="1233"/>
      <c r="B42" s="1229"/>
      <c r="C42" s="1357" t="s">
        <v>1686</v>
      </c>
      <c r="D42" s="1323" t="s">
        <v>76</v>
      </c>
      <c r="E42" s="1323"/>
      <c r="F42" s="1235"/>
      <c r="G42" s="1235"/>
      <c r="H42" s="1235"/>
      <c r="I42" s="1243"/>
    </row>
    <row r="43" spans="1:9" ht="18" customHeight="1">
      <c r="A43" s="1233"/>
      <c r="B43" s="1229"/>
      <c r="C43" s="1357"/>
      <c r="D43" s="147"/>
      <c r="E43" s="147"/>
      <c r="F43" s="73"/>
      <c r="G43" s="37"/>
      <c r="H43" s="37"/>
      <c r="I43" s="351">
        <f>'obsah 2'!D286</f>
        <v>5960</v>
      </c>
    </row>
    <row r="44" spans="1:9" ht="14.25" customHeight="1">
      <c r="A44" s="1233"/>
      <c r="B44" s="1229"/>
      <c r="C44" s="1357"/>
      <c r="D44" s="116"/>
      <c r="E44" s="130"/>
      <c r="F44" s="130"/>
      <c r="G44" s="156"/>
      <c r="H44" s="156"/>
      <c r="I44" s="173">
        <f>5392*1.1</f>
        <v>5931.2000000000007</v>
      </c>
    </row>
    <row r="45" spans="1:9" ht="14.25" customHeight="1">
      <c r="A45" s="1233"/>
      <c r="B45" s="1229"/>
      <c r="C45" s="1357"/>
      <c r="D45" s="1225" t="s">
        <v>66</v>
      </c>
      <c r="E45" s="1251"/>
      <c r="F45" s="1251"/>
      <c r="G45" s="1251" t="s">
        <v>67</v>
      </c>
      <c r="H45" s="1251"/>
      <c r="I45" s="1252"/>
    </row>
    <row r="46" spans="1:9" ht="14.25" customHeight="1">
      <c r="A46" s="1233"/>
      <c r="B46" s="1229"/>
      <c r="C46" s="1357"/>
      <c r="D46" s="276" t="s">
        <v>68</v>
      </c>
      <c r="E46" s="1235" t="s">
        <v>194</v>
      </c>
      <c r="F46" s="1249"/>
      <c r="G46" s="1253" t="s">
        <v>1202</v>
      </c>
      <c r="H46" s="1254"/>
      <c r="I46" s="114" t="s">
        <v>1210</v>
      </c>
    </row>
    <row r="47" spans="1:9" ht="14.25" customHeight="1">
      <c r="A47" s="1233"/>
      <c r="B47" s="1229"/>
      <c r="C47" s="1357"/>
      <c r="D47" s="276" t="s">
        <v>70</v>
      </c>
      <c r="E47" s="1323" t="s">
        <v>1091</v>
      </c>
      <c r="F47" s="1249"/>
      <c r="G47" s="1253" t="s">
        <v>71</v>
      </c>
      <c r="H47" s="1254"/>
      <c r="I47" s="114">
        <v>50.5</v>
      </c>
    </row>
    <row r="48" spans="1:9" ht="14.25" customHeight="1">
      <c r="A48" s="1233"/>
      <c r="B48" s="1229"/>
      <c r="C48" s="1357"/>
      <c r="D48" s="276" t="s">
        <v>72</v>
      </c>
      <c r="E48" s="276"/>
      <c r="F48" s="56">
        <v>1</v>
      </c>
      <c r="G48" s="1253" t="s">
        <v>73</v>
      </c>
      <c r="H48" s="1254"/>
      <c r="I48" s="114">
        <v>46</v>
      </c>
    </row>
    <row r="49" spans="1:9" ht="14.25" customHeight="1">
      <c r="A49" s="1233"/>
      <c r="B49" s="1229"/>
      <c r="C49" s="1357"/>
      <c r="D49" s="1584"/>
      <c r="E49" s="1585"/>
      <c r="F49" s="1585"/>
      <c r="G49" s="131" t="s">
        <v>74</v>
      </c>
      <c r="H49" s="50"/>
      <c r="I49" s="114" t="s">
        <v>214</v>
      </c>
    </row>
    <row r="50" spans="1:9" ht="14.25" customHeight="1">
      <c r="A50" s="1233"/>
      <c r="B50" s="1229"/>
      <c r="C50" s="1357"/>
      <c r="D50" s="1385"/>
      <c r="E50" s="1385"/>
      <c r="F50" s="143"/>
      <c r="G50" s="1278" t="s">
        <v>77</v>
      </c>
      <c r="H50" s="1230"/>
      <c r="I50" s="316" t="s">
        <v>736</v>
      </c>
    </row>
    <row r="51" spans="1:9" ht="14.25" customHeight="1" thickBot="1">
      <c r="A51" s="1234"/>
      <c r="B51" s="476" t="s">
        <v>1061</v>
      </c>
      <c r="C51" s="392"/>
      <c r="D51" s="1586"/>
      <c r="E51" s="1586"/>
      <c r="F51" s="1586"/>
      <c r="G51" s="1586"/>
      <c r="H51" s="1586"/>
      <c r="I51" s="1587"/>
    </row>
    <row r="52" spans="1:9" ht="13.5" customHeight="1">
      <c r="A52" s="32"/>
      <c r="B52" s="1022" t="s">
        <v>2042</v>
      </c>
      <c r="C52" s="5"/>
      <c r="D52" s="5"/>
      <c r="E52" s="5"/>
      <c r="F52" s="5"/>
      <c r="G52" s="5"/>
      <c r="H52" s="5"/>
      <c r="I52" s="5"/>
    </row>
    <row r="53" spans="1:9" ht="12.75" customHeight="1">
      <c r="A53" s="32"/>
      <c r="B53" s="5"/>
      <c r="C53" s="5"/>
      <c r="D53" s="5"/>
      <c r="E53" s="5"/>
      <c r="F53" s="5"/>
      <c r="G53" s="5"/>
      <c r="H53" s="5"/>
      <c r="I53" s="5"/>
    </row>
    <row r="54" spans="1:9" ht="12.75" customHeight="1">
      <c r="A54" s="32"/>
      <c r="B54" s="5"/>
      <c r="C54" s="5"/>
      <c r="D54" s="5"/>
      <c r="E54" s="5"/>
      <c r="F54" s="5"/>
      <c r="G54" s="5"/>
      <c r="H54" s="5"/>
      <c r="I54" s="5"/>
    </row>
    <row r="55" spans="1:9" ht="12.75" customHeight="1">
      <c r="A55" s="32"/>
      <c r="B55" s="5"/>
      <c r="C55" s="5"/>
      <c r="D55" s="5"/>
      <c r="E55" s="5"/>
      <c r="F55" s="5"/>
      <c r="G55" s="5"/>
      <c r="H55" s="5"/>
      <c r="I55" s="5"/>
    </row>
    <row r="56" spans="1:9" ht="12.75" customHeight="1">
      <c r="A56" s="32"/>
      <c r="B56" s="5"/>
      <c r="C56" s="5"/>
      <c r="D56" s="5"/>
      <c r="E56" s="5"/>
      <c r="F56" s="5"/>
      <c r="G56" s="5"/>
      <c r="H56" s="5"/>
      <c r="I56" s="5"/>
    </row>
    <row r="57" spans="1:9" ht="12.75" customHeight="1">
      <c r="A57" s="32"/>
      <c r="B57" s="5"/>
      <c r="C57" s="5"/>
      <c r="D57" s="5"/>
      <c r="E57" s="5"/>
      <c r="F57" s="5"/>
      <c r="G57" s="5"/>
      <c r="H57" s="5"/>
      <c r="I57" s="5"/>
    </row>
    <row r="58" spans="1:9" ht="12.75" customHeight="1">
      <c r="A58" s="32"/>
      <c r="B58" s="5"/>
      <c r="C58" s="5"/>
      <c r="D58" s="5"/>
      <c r="E58" s="5"/>
      <c r="F58" s="5"/>
      <c r="G58" s="5"/>
      <c r="H58" s="5"/>
      <c r="I58" s="5"/>
    </row>
    <row r="59" spans="1:9" ht="12.75" customHeight="1">
      <c r="A59" s="32"/>
      <c r="B59" s="5"/>
      <c r="C59" s="5"/>
      <c r="D59" s="5"/>
      <c r="E59" s="5"/>
      <c r="F59" s="5"/>
      <c r="G59" s="5"/>
      <c r="H59" s="5"/>
      <c r="I59" s="5"/>
    </row>
    <row r="60" spans="1:9" ht="18.75" customHeight="1">
      <c r="A60" s="32"/>
      <c r="B60" s="5"/>
      <c r="C60" s="5"/>
      <c r="D60" s="5"/>
      <c r="E60" s="5"/>
      <c r="F60" s="5"/>
      <c r="G60" s="5"/>
      <c r="H60" s="5"/>
      <c r="I60" s="5"/>
    </row>
  </sheetData>
  <mergeCells count="69">
    <mergeCell ref="A41:A51"/>
    <mergeCell ref="B42:B50"/>
    <mergeCell ref="C42:C50"/>
    <mergeCell ref="D42:I42"/>
    <mergeCell ref="D45:F45"/>
    <mergeCell ref="G45:I45"/>
    <mergeCell ref="E46:F46"/>
    <mergeCell ref="G46:H46"/>
    <mergeCell ref="E47:F47"/>
    <mergeCell ref="G47:H47"/>
    <mergeCell ref="G48:H48"/>
    <mergeCell ref="D49:F49"/>
    <mergeCell ref="D50:E50"/>
    <mergeCell ref="G50:H50"/>
    <mergeCell ref="D51:I51"/>
    <mergeCell ref="H41:I41"/>
    <mergeCell ref="G23:H23"/>
    <mergeCell ref="D37:E37"/>
    <mergeCell ref="G37:H37"/>
    <mergeCell ref="B28:B35"/>
    <mergeCell ref="C14:C21"/>
    <mergeCell ref="A13:A25"/>
    <mergeCell ref="A1:A11"/>
    <mergeCell ref="D1:F1"/>
    <mergeCell ref="D9:E9"/>
    <mergeCell ref="B2:B9"/>
    <mergeCell ref="D25:E25"/>
    <mergeCell ref="D24:E24"/>
    <mergeCell ref="D17:F17"/>
    <mergeCell ref="E18:F18"/>
    <mergeCell ref="D23:E23"/>
    <mergeCell ref="D22:E22"/>
    <mergeCell ref="D14:I14"/>
    <mergeCell ref="G17:I17"/>
    <mergeCell ref="G18:H18"/>
    <mergeCell ref="B14:B21"/>
    <mergeCell ref="E19:F19"/>
    <mergeCell ref="A27:A39"/>
    <mergeCell ref="C28:C35"/>
    <mergeCell ref="D28:I28"/>
    <mergeCell ref="D31:F31"/>
    <mergeCell ref="G31:I31"/>
    <mergeCell ref="E32:F32"/>
    <mergeCell ref="G30:H30"/>
    <mergeCell ref="G33:H33"/>
    <mergeCell ref="D39:E39"/>
    <mergeCell ref="G32:H32"/>
    <mergeCell ref="E34:F34"/>
    <mergeCell ref="G34:H34"/>
    <mergeCell ref="G35:H35"/>
    <mergeCell ref="D36:E36"/>
    <mergeCell ref="E33:F33"/>
    <mergeCell ref="D38:E38"/>
    <mergeCell ref="K23:L23"/>
    <mergeCell ref="K24:L24"/>
    <mergeCell ref="G1:I1"/>
    <mergeCell ref="C2:C8"/>
    <mergeCell ref="D2:I2"/>
    <mergeCell ref="G5:I5"/>
    <mergeCell ref="D5:F5"/>
    <mergeCell ref="E6:F6"/>
    <mergeCell ref="G6:H6"/>
    <mergeCell ref="E7:F7"/>
    <mergeCell ref="G7:H7"/>
    <mergeCell ref="G8:H8"/>
    <mergeCell ref="G20:H20"/>
    <mergeCell ref="G21:H21"/>
    <mergeCell ref="E20:F20"/>
    <mergeCell ref="G19:H19"/>
  </mergeCells>
  <hyperlinks>
    <hyperlink ref="B11" r:id="rId1" xr:uid="{00000000-0004-0000-2200-000000000000}"/>
    <hyperlink ref="B51" r:id="rId2" xr:uid="{00000000-0004-0000-2200-000001000000}"/>
    <hyperlink ref="B25" r:id="rId3" xr:uid="{00000000-0004-0000-2200-000002000000}"/>
    <hyperlink ref="B39" r:id="rId4" xr:uid="{00000000-0004-0000-2200-000003000000}"/>
  </hyperlinks>
  <pageMargins left="0.39370078740157483" right="7.874015748031496E-2" top="0.74803149606299213" bottom="0.74803149606299213" header="0" footer="0"/>
  <pageSetup paperSize="9" scale="80" orientation="portrait" r:id="rId5"/>
  <headerFooter>
    <oddHeader>&amp;C&amp;11Classic</oddHeader>
    <oddFooter>&amp;C&amp;11&amp;A</oddFooter>
  </headerFooter>
  <drawing r:id="rId6"/>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List38">
    <pageSetUpPr fitToPage="1"/>
  </sheetPr>
  <dimension ref="A1:I58"/>
  <sheetViews>
    <sheetView zoomScale="90" zoomScaleNormal="90" zoomScaleSheetLayoutView="90" workbookViewId="0">
      <selection sqref="A1:A10"/>
    </sheetView>
  </sheetViews>
  <sheetFormatPr baseColWidth="10" defaultColWidth="14.3984375" defaultRowHeight="15" customHeight="1"/>
  <cols>
    <col min="1" max="1" width="2.3984375" style="33" customWidth="1"/>
    <col min="2" max="2" width="19.19921875" customWidth="1"/>
    <col min="3" max="3" width="50.796875" customWidth="1"/>
    <col min="4" max="8" width="9.796875" customWidth="1"/>
    <col min="9" max="9" width="11" customWidth="1"/>
    <col min="10" max="10" width="30" bestFit="1" customWidth="1"/>
    <col min="11" max="11" width="9.19921875" customWidth="1"/>
    <col min="12" max="26" width="8.796875" customWidth="1"/>
  </cols>
  <sheetData>
    <row r="1" spans="1:9" ht="18" customHeight="1">
      <c r="A1" s="1270" t="s">
        <v>1694</v>
      </c>
      <c r="B1" s="846" t="s">
        <v>32</v>
      </c>
      <c r="C1" s="216"/>
      <c r="D1" s="287"/>
      <c r="E1" s="287"/>
      <c r="F1" s="287"/>
      <c r="G1" s="287"/>
      <c r="H1" s="287"/>
      <c r="I1" s="295"/>
    </row>
    <row r="2" spans="1:9" ht="14.25" customHeight="1">
      <c r="A2" s="1271"/>
      <c r="B2" s="1242"/>
      <c r="C2" s="1279" t="s">
        <v>1689</v>
      </c>
      <c r="D2" s="1235" t="s">
        <v>188</v>
      </c>
      <c r="E2" s="1236"/>
      <c r="F2" s="1236"/>
      <c r="G2" s="1236"/>
      <c r="H2" s="1236"/>
      <c r="I2" s="1237"/>
    </row>
    <row r="3" spans="1:9" ht="18" customHeight="1">
      <c r="A3" s="1271"/>
      <c r="B3" s="1242"/>
      <c r="C3" s="1289"/>
      <c r="D3" s="37"/>
      <c r="E3" s="37"/>
      <c r="F3" s="37"/>
      <c r="G3" s="37"/>
      <c r="H3" s="37"/>
      <c r="I3" s="351">
        <f>'obsah 2'!D288</f>
        <v>5350</v>
      </c>
    </row>
    <row r="4" spans="1:9" ht="14.25" customHeight="1">
      <c r="A4" s="1271"/>
      <c r="B4" s="1242"/>
      <c r="C4" s="1289"/>
      <c r="D4" s="113"/>
      <c r="E4" s="113"/>
      <c r="F4" s="113"/>
      <c r="G4" s="113"/>
      <c r="H4" s="113"/>
      <c r="I4" s="235"/>
    </row>
    <row r="5" spans="1:9" ht="14.25" customHeight="1">
      <c r="A5" s="1271"/>
      <c r="B5" s="1242"/>
      <c r="C5" s="1289"/>
      <c r="D5" s="1251" t="s">
        <v>66</v>
      </c>
      <c r="E5" s="1256"/>
      <c r="F5" s="1256"/>
      <c r="G5" s="1251" t="s">
        <v>67</v>
      </c>
      <c r="H5" s="1256"/>
      <c r="I5" s="1257"/>
    </row>
    <row r="6" spans="1:9" ht="14.25" customHeight="1">
      <c r="A6" s="1271"/>
      <c r="B6" s="1242"/>
      <c r="C6" s="1289"/>
      <c r="D6" s="42" t="s">
        <v>68</v>
      </c>
      <c r="E6" s="1248" t="s">
        <v>419</v>
      </c>
      <c r="F6" s="1259"/>
      <c r="G6" s="1253" t="s">
        <v>69</v>
      </c>
      <c r="H6" s="1259"/>
      <c r="I6" s="114" t="s">
        <v>190</v>
      </c>
    </row>
    <row r="7" spans="1:9" ht="14.25" customHeight="1">
      <c r="A7" s="1271"/>
      <c r="B7" s="1242"/>
      <c r="C7" s="1289"/>
      <c r="D7" s="42" t="s">
        <v>70</v>
      </c>
      <c r="E7" s="1248" t="s">
        <v>1008</v>
      </c>
      <c r="F7" s="1259"/>
      <c r="G7" s="1253" t="s">
        <v>71</v>
      </c>
      <c r="H7" s="1259"/>
      <c r="I7" s="114">
        <v>67.5</v>
      </c>
    </row>
    <row r="8" spans="1:9" ht="14.25" customHeight="1">
      <c r="A8" s="1271"/>
      <c r="B8" s="1242"/>
      <c r="C8" s="336" t="s">
        <v>1302</v>
      </c>
      <c r="D8" s="42" t="s">
        <v>72</v>
      </c>
      <c r="E8" s="42"/>
      <c r="F8" s="45">
        <v>1</v>
      </c>
      <c r="G8" s="1253" t="s">
        <v>73</v>
      </c>
      <c r="H8" s="1259"/>
      <c r="I8" s="114">
        <v>51</v>
      </c>
    </row>
    <row r="9" spans="1:9" ht="14.25" customHeight="1">
      <c r="A9" s="1271"/>
      <c r="B9" s="1242"/>
      <c r="C9" s="336" t="s">
        <v>1303</v>
      </c>
      <c r="D9" s="1020"/>
      <c r="E9" s="145"/>
      <c r="F9" s="45"/>
      <c r="G9" s="237" t="s">
        <v>74</v>
      </c>
      <c r="H9" s="45"/>
      <c r="I9" s="114" t="s">
        <v>420</v>
      </c>
    </row>
    <row r="10" spans="1:9" ht="14.25" customHeight="1" thickBot="1">
      <c r="A10" s="1272"/>
      <c r="B10" s="163" t="s">
        <v>1061</v>
      </c>
      <c r="C10" s="1021"/>
      <c r="D10" s="221"/>
      <c r="E10" s="221"/>
      <c r="F10" s="221"/>
      <c r="G10" s="221"/>
      <c r="H10" s="221"/>
      <c r="I10" s="402"/>
    </row>
    <row r="11" spans="1:9" ht="10.25" customHeight="1" thickBot="1">
      <c r="A11" s="862"/>
      <c r="B11" s="18"/>
      <c r="C11" s="16"/>
      <c r="D11" s="47"/>
      <c r="E11" s="47"/>
      <c r="F11" s="47"/>
      <c r="G11" s="47"/>
      <c r="H11" s="47"/>
      <c r="I11" s="47"/>
    </row>
    <row r="12" spans="1:9" ht="18" customHeight="1">
      <c r="A12" s="1270" t="s">
        <v>1694</v>
      </c>
      <c r="B12" s="846" t="s">
        <v>421</v>
      </c>
      <c r="C12" s="216"/>
      <c r="D12" s="287"/>
      <c r="E12" s="287"/>
      <c r="F12" s="287"/>
      <c r="G12" s="287"/>
      <c r="H12" s="287"/>
      <c r="I12" s="295"/>
    </row>
    <row r="13" spans="1:9" ht="14.25" customHeight="1">
      <c r="A13" s="1271"/>
      <c r="B13" s="1242"/>
      <c r="C13" s="1279" t="s">
        <v>1690</v>
      </c>
      <c r="D13" s="1235" t="s">
        <v>188</v>
      </c>
      <c r="E13" s="1236"/>
      <c r="F13" s="1236"/>
      <c r="G13" s="1236"/>
      <c r="H13" s="1236"/>
      <c r="I13" s="1237"/>
    </row>
    <row r="14" spans="1:9" ht="18" customHeight="1">
      <c r="A14" s="1271"/>
      <c r="B14" s="1242"/>
      <c r="C14" s="1289"/>
      <c r="D14" s="37"/>
      <c r="E14" s="37"/>
      <c r="F14" s="37"/>
      <c r="G14" s="37"/>
      <c r="H14" s="37"/>
      <c r="I14" s="351">
        <f>'obsah 2'!D289</f>
        <v>7126</v>
      </c>
    </row>
    <row r="15" spans="1:9" ht="14.25" customHeight="1">
      <c r="A15" s="1271"/>
      <c r="B15" s="1242"/>
      <c r="C15" s="1289"/>
      <c r="D15" s="113"/>
      <c r="E15" s="113"/>
      <c r="F15" s="113"/>
      <c r="G15" s="113"/>
      <c r="H15" s="113"/>
      <c r="I15" s="235"/>
    </row>
    <row r="16" spans="1:9" ht="14.25" customHeight="1">
      <c r="A16" s="1271"/>
      <c r="B16" s="1242"/>
      <c r="C16" s="1289"/>
      <c r="D16" s="1251" t="s">
        <v>66</v>
      </c>
      <c r="E16" s="1256"/>
      <c r="F16" s="1256"/>
      <c r="G16" s="1251" t="s">
        <v>67</v>
      </c>
      <c r="H16" s="1256"/>
      <c r="I16" s="1257"/>
    </row>
    <row r="17" spans="1:9" ht="14.25" customHeight="1">
      <c r="A17" s="1271"/>
      <c r="B17" s="1242"/>
      <c r="C17" s="1289"/>
      <c r="D17" s="42" t="s">
        <v>68</v>
      </c>
      <c r="E17" s="1248" t="s">
        <v>422</v>
      </c>
      <c r="F17" s="1259"/>
      <c r="G17" s="1253" t="s">
        <v>69</v>
      </c>
      <c r="H17" s="1259"/>
      <c r="I17" s="114" t="s">
        <v>129</v>
      </c>
    </row>
    <row r="18" spans="1:9" ht="14.25" customHeight="1">
      <c r="A18" s="1271"/>
      <c r="B18" s="1242"/>
      <c r="C18" s="1289"/>
      <c r="D18" s="42" t="s">
        <v>70</v>
      </c>
      <c r="E18" s="1248" t="s">
        <v>1008</v>
      </c>
      <c r="F18" s="1259"/>
      <c r="G18" s="1253" t="s">
        <v>71</v>
      </c>
      <c r="H18" s="1259"/>
      <c r="I18" s="114">
        <v>67.5</v>
      </c>
    </row>
    <row r="19" spans="1:9" ht="14.25" customHeight="1">
      <c r="A19" s="1271"/>
      <c r="B19" s="1242"/>
      <c r="C19" s="336" t="s">
        <v>1302</v>
      </c>
      <c r="D19" s="42" t="s">
        <v>72</v>
      </c>
      <c r="E19" s="42"/>
      <c r="F19" s="45">
        <v>1</v>
      </c>
      <c r="G19" s="1253" t="s">
        <v>73</v>
      </c>
      <c r="H19" s="1259"/>
      <c r="I19" s="114">
        <v>50</v>
      </c>
    </row>
    <row r="20" spans="1:9" ht="14.25" customHeight="1">
      <c r="A20" s="1271"/>
      <c r="B20" s="1242"/>
      <c r="C20" s="336" t="s">
        <v>1303</v>
      </c>
      <c r="D20" s="1436"/>
      <c r="E20" s="1259"/>
      <c r="F20" s="45"/>
      <c r="G20" s="131" t="s">
        <v>74</v>
      </c>
      <c r="H20" s="128"/>
      <c r="I20" s="114" t="s">
        <v>423</v>
      </c>
    </row>
    <row r="21" spans="1:9" ht="14.25" customHeight="1" thickBot="1">
      <c r="A21" s="1272"/>
      <c r="B21" s="163" t="s">
        <v>1061</v>
      </c>
      <c r="C21" s="427"/>
      <c r="D21" s="205"/>
      <c r="E21" s="205"/>
      <c r="F21" s="205"/>
      <c r="G21" s="205"/>
      <c r="H21" s="205"/>
      <c r="I21" s="206"/>
    </row>
    <row r="22" spans="1:9" ht="10.25" customHeight="1" thickBot="1">
      <c r="A22" s="862"/>
      <c r="B22" s="18"/>
      <c r="C22" s="16"/>
      <c r="D22" s="47"/>
      <c r="E22" s="47"/>
      <c r="F22" s="47"/>
      <c r="G22" s="47"/>
      <c r="H22" s="47"/>
      <c r="I22" s="47"/>
    </row>
    <row r="23" spans="1:9" ht="18" customHeight="1">
      <c r="A23" s="1232" t="s">
        <v>1694</v>
      </c>
      <c r="B23" s="847" t="s">
        <v>1761</v>
      </c>
      <c r="C23" s="138"/>
      <c r="D23" s="378">
        <v>0</v>
      </c>
      <c r="E23" s="378" t="s">
        <v>1111</v>
      </c>
      <c r="F23" s="378"/>
      <c r="G23" s="378"/>
      <c r="H23" s="378"/>
      <c r="I23" s="379"/>
    </row>
    <row r="24" spans="1:9" ht="14.25" customHeight="1">
      <c r="A24" s="1359"/>
      <c r="B24" s="1255"/>
      <c r="C24" s="1231" t="s">
        <v>1693</v>
      </c>
      <c r="D24" s="689" t="s">
        <v>1068</v>
      </c>
      <c r="E24" s="690" t="s">
        <v>1066</v>
      </c>
      <c r="F24" s="278"/>
      <c r="G24" s="429"/>
      <c r="H24" s="429"/>
      <c r="I24" s="430"/>
    </row>
    <row r="25" spans="1:9" ht="18" customHeight="1">
      <c r="A25" s="1359"/>
      <c r="B25" s="1255"/>
      <c r="C25" s="1231"/>
      <c r="D25" s="525">
        <f>'obsah 2'!C290</f>
        <v>3327</v>
      </c>
      <c r="E25" s="426">
        <f>'obsah 2'!D290</f>
        <v>3490</v>
      </c>
      <c r="F25" s="115"/>
      <c r="G25" s="115"/>
      <c r="H25" s="424"/>
      <c r="I25" s="425"/>
    </row>
    <row r="26" spans="1:9" ht="14.25" customHeight="1">
      <c r="A26" s="1359"/>
      <c r="B26" s="1255"/>
      <c r="C26" s="1231"/>
      <c r="D26" s="1225" t="s">
        <v>1295</v>
      </c>
      <c r="E26" s="1280"/>
      <c r="F26" s="1280"/>
      <c r="G26" s="1280"/>
      <c r="H26" s="1280"/>
      <c r="I26" s="1316"/>
    </row>
    <row r="27" spans="1:9" ht="14.25" customHeight="1">
      <c r="A27" s="1359"/>
      <c r="B27" s="1255"/>
      <c r="C27" s="1231"/>
      <c r="D27" s="1225" t="s">
        <v>66</v>
      </c>
      <c r="E27" s="1215"/>
      <c r="F27" s="1215"/>
      <c r="G27" s="1225" t="s">
        <v>67</v>
      </c>
      <c r="H27" s="1215"/>
      <c r="I27" s="1228"/>
    </row>
    <row r="28" spans="1:9" ht="14.25" customHeight="1">
      <c r="A28" s="1359"/>
      <c r="B28" s="1255"/>
      <c r="C28" s="1231"/>
      <c r="D28" s="276" t="s">
        <v>68</v>
      </c>
      <c r="E28" s="1213" t="s">
        <v>1264</v>
      </c>
      <c r="F28" s="1219"/>
      <c r="G28" s="1320" t="s">
        <v>69</v>
      </c>
      <c r="H28" s="1219"/>
      <c r="I28" s="435" t="s">
        <v>1265</v>
      </c>
    </row>
    <row r="29" spans="1:9" ht="14.25" customHeight="1">
      <c r="A29" s="1359"/>
      <c r="B29" s="1255"/>
      <c r="C29" s="1231"/>
      <c r="D29" s="276" t="s">
        <v>70</v>
      </c>
      <c r="E29" s="1213" t="s">
        <v>948</v>
      </c>
      <c r="F29" s="1219"/>
      <c r="G29" s="1221" t="s">
        <v>1258</v>
      </c>
      <c r="H29" s="1219"/>
      <c r="I29" s="435">
        <v>63.5</v>
      </c>
    </row>
    <row r="30" spans="1:9" ht="14.25" customHeight="1">
      <c r="A30" s="1359"/>
      <c r="B30" s="1255"/>
      <c r="C30" s="1231"/>
      <c r="D30" s="1589"/>
      <c r="E30" s="1589"/>
      <c r="F30" s="1589"/>
      <c r="G30" s="1320" t="s">
        <v>1304</v>
      </c>
      <c r="H30" s="1219"/>
      <c r="I30" s="353">
        <v>45.5</v>
      </c>
    </row>
    <row r="31" spans="1:9" ht="14.25" customHeight="1">
      <c r="A31" s="1359"/>
      <c r="B31" s="1255"/>
      <c r="C31" s="1231"/>
      <c r="D31" s="1581"/>
      <c r="E31" s="1582"/>
      <c r="F31" s="1004">
        <v>305</v>
      </c>
      <c r="G31" s="325" t="s">
        <v>74</v>
      </c>
      <c r="H31" s="1005"/>
      <c r="I31" s="652" t="s">
        <v>1171</v>
      </c>
    </row>
    <row r="32" spans="1:9" ht="14.25" customHeight="1">
      <c r="A32" s="1359"/>
      <c r="B32" s="829"/>
      <c r="C32" s="434" t="s">
        <v>1330</v>
      </c>
      <c r="D32" s="337">
        <f>'obsah 1'!L66</f>
        <v>595</v>
      </c>
      <c r="E32" s="340"/>
      <c r="F32" s="312"/>
      <c r="G32" s="1320" t="s">
        <v>1296</v>
      </c>
      <c r="H32" s="1219"/>
      <c r="I32" s="353" t="s">
        <v>211</v>
      </c>
    </row>
    <row r="33" spans="1:9" ht="14.25" customHeight="1" thickBot="1">
      <c r="A33" s="1360"/>
      <c r="B33" s="401" t="s">
        <v>1061</v>
      </c>
      <c r="C33" s="428"/>
      <c r="D33" s="1226"/>
      <c r="E33" s="1227"/>
      <c r="F33" s="300">
        <v>977</v>
      </c>
      <c r="G33" s="1588"/>
      <c r="H33" s="1227"/>
      <c r="I33" s="671"/>
    </row>
    <row r="34" spans="1:9" ht="10.25" customHeight="1" thickBot="1">
      <c r="A34" s="862"/>
      <c r="B34" s="18"/>
      <c r="C34" s="16"/>
      <c r="D34" s="47"/>
      <c r="E34" s="47"/>
      <c r="F34" s="47"/>
      <c r="G34" s="47"/>
      <c r="H34" s="47"/>
      <c r="I34" s="47"/>
    </row>
    <row r="35" spans="1:9" ht="18" customHeight="1">
      <c r="A35" s="1232" t="s">
        <v>1694</v>
      </c>
      <c r="B35" s="847" t="s">
        <v>1160</v>
      </c>
      <c r="C35" s="327"/>
      <c r="D35" s="287"/>
      <c r="E35" s="287"/>
      <c r="F35" s="287"/>
      <c r="G35" s="287"/>
      <c r="H35" s="287"/>
      <c r="I35" s="295"/>
    </row>
    <row r="36" spans="1:9" ht="14.25" customHeight="1">
      <c r="A36" s="1359"/>
      <c r="B36" s="1255"/>
      <c r="C36" s="1288" t="s">
        <v>1691</v>
      </c>
      <c r="D36" s="1235" t="s">
        <v>76</v>
      </c>
      <c r="E36" s="1236"/>
      <c r="F36" s="1236"/>
      <c r="G36" s="1236"/>
      <c r="H36" s="1236"/>
      <c r="I36" s="1237"/>
    </row>
    <row r="37" spans="1:9" ht="18" customHeight="1">
      <c r="A37" s="1359"/>
      <c r="B37" s="1255"/>
      <c r="C37" s="1288"/>
      <c r="D37" s="37"/>
      <c r="E37" s="37"/>
      <c r="F37" s="37"/>
      <c r="G37" s="37"/>
      <c r="H37" s="37"/>
      <c r="I37" s="351">
        <f>'obsah 2'!D291</f>
        <v>6154</v>
      </c>
    </row>
    <row r="38" spans="1:9" ht="14.25" customHeight="1">
      <c r="A38" s="1359"/>
      <c r="B38" s="1255"/>
      <c r="C38" s="1288"/>
      <c r="D38" s="130"/>
      <c r="E38" s="130"/>
      <c r="F38" s="130"/>
      <c r="G38" s="156"/>
      <c r="H38" s="156"/>
      <c r="I38" s="173"/>
    </row>
    <row r="39" spans="1:9" ht="14.25" customHeight="1">
      <c r="A39" s="1359"/>
      <c r="B39" s="1255"/>
      <c r="C39" s="1288"/>
      <c r="D39" s="1251" t="s">
        <v>66</v>
      </c>
      <c r="E39" s="1256"/>
      <c r="F39" s="1256"/>
      <c r="G39" s="1225" t="s">
        <v>67</v>
      </c>
      <c r="H39" s="1215"/>
      <c r="I39" s="1228"/>
    </row>
    <row r="40" spans="1:9" ht="14.25" customHeight="1">
      <c r="A40" s="1359"/>
      <c r="B40" s="1255"/>
      <c r="C40" s="1288"/>
      <c r="D40" s="42" t="s">
        <v>68</v>
      </c>
      <c r="E40" s="1248" t="s">
        <v>215</v>
      </c>
      <c r="F40" s="1236"/>
      <c r="G40" s="1221" t="s">
        <v>1202</v>
      </c>
      <c r="H40" s="1219"/>
      <c r="I40" s="127" t="s">
        <v>1208</v>
      </c>
    </row>
    <row r="41" spans="1:9" ht="14.25" customHeight="1">
      <c r="A41" s="1359"/>
      <c r="B41" s="1255"/>
      <c r="C41" s="1288"/>
      <c r="D41" s="99" t="s">
        <v>70</v>
      </c>
      <c r="E41" s="1244" t="s">
        <v>1207</v>
      </c>
      <c r="F41" s="1280"/>
      <c r="G41" s="1221" t="s">
        <v>71</v>
      </c>
      <c r="H41" s="1219"/>
      <c r="I41" s="127">
        <v>52</v>
      </c>
    </row>
    <row r="42" spans="1:9" ht="14.25" customHeight="1">
      <c r="A42" s="1359"/>
      <c r="B42" s="1255"/>
      <c r="C42" s="1288"/>
      <c r="D42" s="1221" t="s">
        <v>72</v>
      </c>
      <c r="E42" s="1221"/>
      <c r="F42" s="484">
        <v>1</v>
      </c>
      <c r="G42" s="1221" t="s">
        <v>73</v>
      </c>
      <c r="H42" s="1219"/>
      <c r="I42" s="127">
        <v>51</v>
      </c>
    </row>
    <row r="43" spans="1:9" ht="14.25" customHeight="1">
      <c r="A43" s="1359"/>
      <c r="B43" s="1255"/>
      <c r="C43" s="1288"/>
      <c r="D43" s="1385"/>
      <c r="E43" s="1385"/>
      <c r="F43" s="1385"/>
      <c r="G43" s="1221" t="s">
        <v>74</v>
      </c>
      <c r="H43" s="1221"/>
      <c r="I43" s="127" t="s">
        <v>192</v>
      </c>
    </row>
    <row r="44" spans="1:9" ht="14.25" customHeight="1">
      <c r="A44" s="1359"/>
      <c r="B44" s="1255"/>
      <c r="C44" s="1288"/>
      <c r="D44" s="1385"/>
      <c r="E44" s="1215"/>
      <c r="F44" s="143"/>
      <c r="G44" s="1221" t="s">
        <v>77</v>
      </c>
      <c r="H44" s="1219"/>
      <c r="I44" s="127" t="s">
        <v>736</v>
      </c>
    </row>
    <row r="45" spans="1:9" ht="14.25" customHeight="1" thickBot="1">
      <c r="A45" s="1360"/>
      <c r="B45" s="437" t="s">
        <v>1061</v>
      </c>
      <c r="C45" s="392"/>
      <c r="D45" s="1429"/>
      <c r="E45" s="1429"/>
      <c r="F45" s="1429"/>
      <c r="G45" s="1590"/>
      <c r="H45" s="1590"/>
      <c r="I45" s="506"/>
    </row>
    <row r="46" spans="1:9" ht="10.25" customHeight="1" thickBot="1">
      <c r="A46" s="862"/>
      <c r="B46" s="18"/>
      <c r="C46" s="16"/>
      <c r="D46" s="47"/>
      <c r="E46" s="47"/>
      <c r="F46" s="47"/>
      <c r="G46" s="47"/>
      <c r="H46" s="47"/>
      <c r="I46" s="47"/>
    </row>
    <row r="47" spans="1:9" ht="18" customHeight="1">
      <c r="A47" s="1232" t="s">
        <v>1694</v>
      </c>
      <c r="B47" s="846" t="s">
        <v>1154</v>
      </c>
      <c r="C47" s="384"/>
      <c r="D47" s="287"/>
      <c r="E47" s="287"/>
      <c r="F47" s="287"/>
      <c r="G47" s="287"/>
      <c r="H47" s="287"/>
      <c r="I47" s="295"/>
    </row>
    <row r="48" spans="1:9" ht="14.25" customHeight="1">
      <c r="A48" s="1359"/>
      <c r="B48" s="1242"/>
      <c r="C48" s="1288" t="s">
        <v>1692</v>
      </c>
      <c r="D48" s="1235" t="s">
        <v>76</v>
      </c>
      <c r="E48" s="1235"/>
      <c r="F48" s="1235"/>
      <c r="G48" s="1235"/>
      <c r="H48" s="1235"/>
      <c r="I48" s="1243"/>
    </row>
    <row r="49" spans="1:9" ht="18" customHeight="1">
      <c r="A49" s="1359"/>
      <c r="B49" s="1242"/>
      <c r="C49" s="1288"/>
      <c r="D49" s="37"/>
      <c r="E49" s="37"/>
      <c r="F49" s="37"/>
      <c r="G49" s="37"/>
      <c r="H49" s="37"/>
      <c r="I49" s="351">
        <f>'obsah 2'!D292</f>
        <v>5668</v>
      </c>
    </row>
    <row r="50" spans="1:9" ht="14.25" customHeight="1">
      <c r="A50" s="1359"/>
      <c r="B50" s="1242"/>
      <c r="C50" s="1288"/>
      <c r="D50" s="130"/>
      <c r="E50" s="130"/>
      <c r="F50" s="130"/>
      <c r="G50" s="156"/>
      <c r="H50" s="156"/>
      <c r="I50" s="173"/>
    </row>
    <row r="51" spans="1:9" ht="14.25" customHeight="1">
      <c r="A51" s="1359"/>
      <c r="B51" s="1242"/>
      <c r="C51" s="1288"/>
      <c r="D51" s="1251" t="s">
        <v>66</v>
      </c>
      <c r="E51" s="1251"/>
      <c r="F51" s="1251"/>
      <c r="G51" s="1251" t="s">
        <v>67</v>
      </c>
      <c r="H51" s="1251"/>
      <c r="I51" s="1252"/>
    </row>
    <row r="52" spans="1:9" ht="14.25" customHeight="1">
      <c r="A52" s="1359"/>
      <c r="B52" s="1242"/>
      <c r="C52" s="1288"/>
      <c r="D52" s="42" t="s">
        <v>68</v>
      </c>
      <c r="E52" s="1248" t="s">
        <v>1181</v>
      </c>
      <c r="F52" s="1249"/>
      <c r="G52" s="1305" t="s">
        <v>1202</v>
      </c>
      <c r="H52" s="1259"/>
      <c r="I52" s="114" t="s">
        <v>1284</v>
      </c>
    </row>
    <row r="53" spans="1:9" ht="14.25" customHeight="1">
      <c r="A53" s="1359"/>
      <c r="B53" s="1242"/>
      <c r="C53" s="1288"/>
      <c r="D53" s="99" t="s">
        <v>70</v>
      </c>
      <c r="E53" s="1244" t="s">
        <v>1008</v>
      </c>
      <c r="F53" s="1245"/>
      <c r="G53" s="1253" t="s">
        <v>71</v>
      </c>
      <c r="H53" s="1254"/>
      <c r="I53" s="114">
        <v>52</v>
      </c>
    </row>
    <row r="54" spans="1:9" ht="14.25" customHeight="1">
      <c r="A54" s="1359"/>
      <c r="B54" s="1242"/>
      <c r="C54" s="1288"/>
      <c r="D54" s="276" t="s">
        <v>72</v>
      </c>
      <c r="E54" s="276"/>
      <c r="F54" s="307">
        <v>1</v>
      </c>
      <c r="G54" s="1356" t="s">
        <v>73</v>
      </c>
      <c r="H54" s="1247"/>
      <c r="I54" s="114">
        <v>51</v>
      </c>
    </row>
    <row r="55" spans="1:9" ht="14.25" customHeight="1">
      <c r="A55" s="1359"/>
      <c r="B55" s="1242"/>
      <c r="C55" s="1288"/>
      <c r="D55" s="1273"/>
      <c r="E55" s="1273"/>
      <c r="F55" s="1273"/>
      <c r="G55" s="276" t="s">
        <v>74</v>
      </c>
      <c r="H55" s="307"/>
      <c r="I55" s="316" t="s">
        <v>1100</v>
      </c>
    </row>
    <row r="56" spans="1:9" ht="14.25" customHeight="1">
      <c r="A56" s="1359"/>
      <c r="B56" s="1242"/>
      <c r="C56" s="1288"/>
      <c r="D56" s="1385"/>
      <c r="E56" s="1385"/>
      <c r="F56" s="143"/>
      <c r="G56" s="1591" t="s">
        <v>1296</v>
      </c>
      <c r="H56" s="1592"/>
      <c r="I56" s="316" t="s">
        <v>736</v>
      </c>
    </row>
    <row r="57" spans="1:9" ht="14.25" customHeight="1" thickBot="1">
      <c r="A57" s="1360"/>
      <c r="B57" s="577" t="s">
        <v>1061</v>
      </c>
      <c r="C57" s="490"/>
      <c r="D57" s="505"/>
      <c r="E57" s="505"/>
      <c r="F57" s="505"/>
      <c r="G57" s="505"/>
      <c r="H57" s="505"/>
      <c r="I57" s="438"/>
    </row>
    <row r="58" spans="1:9" ht="13.5" customHeight="1">
      <c r="A58" s="105"/>
      <c r="B58" s="1022" t="s">
        <v>2042</v>
      </c>
      <c r="C58" s="5"/>
      <c r="D58" s="5"/>
      <c r="E58" s="5"/>
      <c r="F58" s="5"/>
      <c r="G58" s="5"/>
      <c r="H58" s="5"/>
      <c r="I58" s="5"/>
    </row>
  </sheetData>
  <mergeCells count="71">
    <mergeCell ref="A47:A57"/>
    <mergeCell ref="B48:B56"/>
    <mergeCell ref="C48:C56"/>
    <mergeCell ref="D48:I48"/>
    <mergeCell ref="D51:F51"/>
    <mergeCell ref="G51:I51"/>
    <mergeCell ref="E52:F52"/>
    <mergeCell ref="G52:H52"/>
    <mergeCell ref="E53:F53"/>
    <mergeCell ref="G53:H53"/>
    <mergeCell ref="G54:H54"/>
    <mergeCell ref="D55:F55"/>
    <mergeCell ref="D56:E56"/>
    <mergeCell ref="G56:H56"/>
    <mergeCell ref="D44:E44"/>
    <mergeCell ref="G44:H44"/>
    <mergeCell ref="D43:F43"/>
    <mergeCell ref="D42:E42"/>
    <mergeCell ref="G45:H45"/>
    <mergeCell ref="D45:F45"/>
    <mergeCell ref="A23:A33"/>
    <mergeCell ref="B24:B31"/>
    <mergeCell ref="D27:F27"/>
    <mergeCell ref="C24:C31"/>
    <mergeCell ref="A35:A45"/>
    <mergeCell ref="B36:B44"/>
    <mergeCell ref="C36:C44"/>
    <mergeCell ref="D36:I36"/>
    <mergeCell ref="D39:F39"/>
    <mergeCell ref="G39:I39"/>
    <mergeCell ref="E40:F40"/>
    <mergeCell ref="G40:H40"/>
    <mergeCell ref="E41:F41"/>
    <mergeCell ref="G41:H41"/>
    <mergeCell ref="G42:H42"/>
    <mergeCell ref="G43:H43"/>
    <mergeCell ref="G30:H30"/>
    <mergeCell ref="D31:E31"/>
    <mergeCell ref="D33:E33"/>
    <mergeCell ref="G33:H33"/>
    <mergeCell ref="D26:I26"/>
    <mergeCell ref="G27:I27"/>
    <mergeCell ref="E28:F28"/>
    <mergeCell ref="G28:H28"/>
    <mergeCell ref="E29:F29"/>
    <mergeCell ref="G29:H29"/>
    <mergeCell ref="D30:F30"/>
    <mergeCell ref="G32:H32"/>
    <mergeCell ref="A12:A21"/>
    <mergeCell ref="C13:C18"/>
    <mergeCell ref="B13:B20"/>
    <mergeCell ref="E18:F18"/>
    <mergeCell ref="D20:E20"/>
    <mergeCell ref="D13:I13"/>
    <mergeCell ref="D16:F16"/>
    <mergeCell ref="G16:I16"/>
    <mergeCell ref="E17:F17"/>
    <mergeCell ref="G17:H17"/>
    <mergeCell ref="G18:H18"/>
    <mergeCell ref="G19:H19"/>
    <mergeCell ref="A1:A10"/>
    <mergeCell ref="C2:C7"/>
    <mergeCell ref="D5:F5"/>
    <mergeCell ref="E6:F6"/>
    <mergeCell ref="D2:I2"/>
    <mergeCell ref="G5:I5"/>
    <mergeCell ref="G6:H6"/>
    <mergeCell ref="G7:H7"/>
    <mergeCell ref="E7:F7"/>
    <mergeCell ref="G8:H8"/>
    <mergeCell ref="B2:B9"/>
  </mergeCells>
  <hyperlinks>
    <hyperlink ref="B10" r:id="rId1" xr:uid="{00000000-0004-0000-2300-000000000000}"/>
    <hyperlink ref="B21" r:id="rId2" xr:uid="{00000000-0004-0000-2300-000001000000}"/>
    <hyperlink ref="B33" r:id="rId3" xr:uid="{00000000-0004-0000-2300-000002000000}"/>
    <hyperlink ref="B45" r:id="rId4" xr:uid="{00000000-0004-0000-2300-000003000000}"/>
    <hyperlink ref="B57" r:id="rId5" xr:uid="{00000000-0004-0000-2300-000004000000}"/>
  </hyperlinks>
  <pageMargins left="0.39370078740157483" right="7.874015748031496E-2" top="0.74803149606299213" bottom="0.74803149606299213" header="0" footer="0"/>
  <pageSetup paperSize="9" scale="80" orientation="portrait" r:id="rId6"/>
  <headerFooter>
    <oddHeader>&amp;C&amp;11Classic</oddHeader>
    <oddFooter>&amp;C&amp;11&amp;A</oddFooter>
  </headerFooter>
  <drawing r:id="rId7"/>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List39">
    <pageSetUpPr fitToPage="1"/>
  </sheetPr>
  <dimension ref="A1:I49"/>
  <sheetViews>
    <sheetView zoomScale="90" zoomScaleNormal="90" zoomScaleSheetLayoutView="90" workbookViewId="0">
      <selection activeCell="C2" sqref="C2:C8"/>
    </sheetView>
  </sheetViews>
  <sheetFormatPr baseColWidth="10" defaultColWidth="9" defaultRowHeight="14"/>
  <cols>
    <col min="1" max="1" width="2.3984375" style="33" customWidth="1"/>
    <col min="2" max="2" width="19.19921875" customWidth="1"/>
    <col min="3" max="3" width="50.796875" customWidth="1"/>
    <col min="4" max="8" width="9.796875" customWidth="1"/>
    <col min="9" max="9" width="10.796875" customWidth="1"/>
  </cols>
  <sheetData>
    <row r="1" spans="1:9" ht="18" customHeight="1">
      <c r="A1" s="1270" t="s">
        <v>2</v>
      </c>
      <c r="B1" s="846" t="s">
        <v>2006</v>
      </c>
      <c r="C1" s="384"/>
      <c r="D1" s="287">
        <v>0</v>
      </c>
      <c r="E1" s="287" t="s">
        <v>1111</v>
      </c>
      <c r="F1" s="287" t="s">
        <v>1112</v>
      </c>
      <c r="G1" s="287" t="s">
        <v>481</v>
      </c>
      <c r="H1" s="299" t="s">
        <v>113</v>
      </c>
      <c r="I1" s="295"/>
    </row>
    <row r="2" spans="1:9" ht="14.25" customHeight="1">
      <c r="A2" s="1351"/>
      <c r="B2" s="1242"/>
      <c r="C2" s="1231" t="s">
        <v>1695</v>
      </c>
      <c r="D2" s="1235" t="s">
        <v>2081</v>
      </c>
      <c r="E2" s="1236"/>
      <c r="F2" s="1236"/>
      <c r="G2" s="1236"/>
      <c r="H2" s="1236"/>
      <c r="I2" s="1237"/>
    </row>
    <row r="3" spans="1:9" ht="18" customHeight="1">
      <c r="A3" s="1351"/>
      <c r="B3" s="1242"/>
      <c r="C3" s="1231"/>
      <c r="D3" s="37">
        <f>'obsah 2'!C294</f>
        <v>4000</v>
      </c>
      <c r="E3" s="37">
        <f>'obsah 2'!D294</f>
        <v>4131</v>
      </c>
      <c r="F3" s="37">
        <f>'obsah 2'!E294</f>
        <v>4174</v>
      </c>
      <c r="G3" s="37">
        <f>'obsah 2'!F294</f>
        <v>4544</v>
      </c>
      <c r="H3" s="37">
        <f>'obsah 2'!G294</f>
        <v>5104</v>
      </c>
      <c r="I3" s="345"/>
    </row>
    <row r="4" spans="1:9" ht="14.25" customHeight="1">
      <c r="A4" s="1351"/>
      <c r="B4" s="1242"/>
      <c r="C4" s="1231"/>
      <c r="D4" s="113"/>
      <c r="E4" s="113"/>
      <c r="F4" s="113"/>
      <c r="G4" s="113"/>
      <c r="H4" s="113"/>
      <c r="I4" s="235">
        <v>7139</v>
      </c>
    </row>
    <row r="5" spans="1:9" ht="14.25" customHeight="1">
      <c r="A5" s="1351"/>
      <c r="B5" s="1242"/>
      <c r="C5" s="1231"/>
      <c r="D5" s="1251" t="s">
        <v>66</v>
      </c>
      <c r="E5" s="1256"/>
      <c r="F5" s="1256"/>
      <c r="G5" s="1225" t="s">
        <v>67</v>
      </c>
      <c r="H5" s="1215"/>
      <c r="I5" s="1228"/>
    </row>
    <row r="6" spans="1:9" ht="14.25" customHeight="1">
      <c r="A6" s="1351"/>
      <c r="B6" s="1242"/>
      <c r="C6" s="1231"/>
      <c r="D6" s="42" t="s">
        <v>68</v>
      </c>
      <c r="E6" s="1248" t="s">
        <v>1232</v>
      </c>
      <c r="F6" s="1236"/>
      <c r="G6" s="1221" t="s">
        <v>69</v>
      </c>
      <c r="H6" s="1219"/>
      <c r="I6" s="127" t="s">
        <v>1170</v>
      </c>
    </row>
    <row r="7" spans="1:9" ht="14.25" customHeight="1">
      <c r="A7" s="1351"/>
      <c r="B7" s="1242"/>
      <c r="C7" s="1231"/>
      <c r="D7" s="99" t="s">
        <v>70</v>
      </c>
      <c r="E7" s="1244" t="s">
        <v>948</v>
      </c>
      <c r="F7" s="1236"/>
      <c r="G7" s="1221" t="s">
        <v>71</v>
      </c>
      <c r="H7" s="1219"/>
      <c r="I7" s="127">
        <v>69</v>
      </c>
    </row>
    <row r="8" spans="1:9" ht="14.25" customHeight="1">
      <c r="A8" s="1351"/>
      <c r="B8" s="1242"/>
      <c r="C8" s="1231"/>
      <c r="D8" s="493" t="s">
        <v>72</v>
      </c>
      <c r="E8" s="494"/>
      <c r="F8" s="62">
        <v>1</v>
      </c>
      <c r="G8" s="1221" t="s">
        <v>73</v>
      </c>
      <c r="H8" s="1219"/>
      <c r="I8" s="127" t="s">
        <v>213</v>
      </c>
    </row>
    <row r="9" spans="1:9" ht="14.25" customHeight="1">
      <c r="A9" s="1351"/>
      <c r="B9" s="1242"/>
      <c r="C9" s="223"/>
      <c r="D9" s="1593"/>
      <c r="E9" s="1594"/>
      <c r="F9" s="1595"/>
      <c r="G9" s="276" t="s">
        <v>74</v>
      </c>
      <c r="H9" s="307"/>
      <c r="I9" s="127" t="s">
        <v>1171</v>
      </c>
    </row>
    <row r="10" spans="1:9" ht="14.25" customHeight="1">
      <c r="A10" s="1351"/>
      <c r="B10" s="1242"/>
      <c r="C10" s="1183" t="s">
        <v>2183</v>
      </c>
      <c r="D10" s="1220" t="s">
        <v>1276</v>
      </c>
      <c r="E10" s="1220"/>
      <c r="F10" s="307"/>
      <c r="G10" s="1230" t="s">
        <v>1296</v>
      </c>
      <c r="H10" s="1219"/>
      <c r="I10" s="127" t="s">
        <v>211</v>
      </c>
    </row>
    <row r="11" spans="1:9" ht="14.25" customHeight="1">
      <c r="A11" s="1351"/>
      <c r="B11" s="829"/>
      <c r="C11" s="129" t="s">
        <v>1281</v>
      </c>
      <c r="D11" s="1220">
        <f>'obsah 1'!J142</f>
        <v>401</v>
      </c>
      <c r="E11" s="1220"/>
      <c r="F11" s="307"/>
      <c r="G11" s="1230"/>
      <c r="H11" s="1219"/>
      <c r="I11" s="289"/>
    </row>
    <row r="12" spans="1:9" ht="14.25" customHeight="1" thickBot="1">
      <c r="A12" s="1352"/>
      <c r="B12" s="239" t="s">
        <v>1061</v>
      </c>
      <c r="C12" s="302" t="s">
        <v>1330</v>
      </c>
      <c r="D12" s="1291">
        <f>'obsah 1'!L66</f>
        <v>595</v>
      </c>
      <c r="E12" s="1292"/>
      <c r="F12" s="355"/>
      <c r="G12" s="221"/>
      <c r="H12" s="221"/>
      <c r="I12" s="206"/>
    </row>
    <row r="13" spans="1:9" ht="10.25" customHeight="1" thickBot="1">
      <c r="A13" s="862"/>
      <c r="B13" s="18"/>
      <c r="C13" s="16"/>
      <c r="D13" s="47"/>
      <c r="E13" s="47"/>
      <c r="F13" s="47"/>
      <c r="G13" s="47"/>
      <c r="H13" s="47"/>
      <c r="I13" s="47"/>
    </row>
    <row r="14" spans="1:9" ht="18" customHeight="1">
      <c r="A14" s="1270" t="s">
        <v>2</v>
      </c>
      <c r="B14" s="846" t="s">
        <v>2007</v>
      </c>
      <c r="C14" s="384"/>
      <c r="D14" s="287">
        <v>0</v>
      </c>
      <c r="E14" s="287" t="s">
        <v>1111</v>
      </c>
      <c r="F14" s="287" t="s">
        <v>1112</v>
      </c>
      <c r="G14" s="287" t="s">
        <v>481</v>
      </c>
      <c r="H14" s="299" t="s">
        <v>113</v>
      </c>
      <c r="I14" s="295"/>
    </row>
    <row r="15" spans="1:9" ht="14.25" customHeight="1">
      <c r="A15" s="1351"/>
      <c r="B15" s="1242"/>
      <c r="C15" s="1279" t="s">
        <v>1696</v>
      </c>
      <c r="D15" s="1235" t="s">
        <v>1174</v>
      </c>
      <c r="E15" s="1236"/>
      <c r="F15" s="1236"/>
      <c r="G15" s="1236"/>
      <c r="H15" s="1236"/>
      <c r="I15" s="1237"/>
    </row>
    <row r="16" spans="1:9" ht="18" customHeight="1">
      <c r="A16" s="1351"/>
      <c r="B16" s="1242"/>
      <c r="C16" s="1279"/>
      <c r="D16" s="37">
        <f>'obsah 2'!C295</f>
        <v>3350</v>
      </c>
      <c r="E16" s="37">
        <f>'obsah 2'!D295</f>
        <v>3481</v>
      </c>
      <c r="F16" s="37">
        <f>'obsah 2'!E295</f>
        <v>3524</v>
      </c>
      <c r="G16" s="37">
        <f>'obsah 2'!F295</f>
        <v>3894</v>
      </c>
      <c r="H16" s="37">
        <f>'obsah 2'!G295</f>
        <v>4454</v>
      </c>
      <c r="I16" s="345"/>
    </row>
    <row r="17" spans="1:9" ht="14.25" customHeight="1">
      <c r="A17" s="1351"/>
      <c r="B17" s="1242"/>
      <c r="C17" s="1279"/>
      <c r="D17" s="113"/>
      <c r="E17" s="113"/>
      <c r="F17" s="113"/>
      <c r="G17" s="113"/>
      <c r="H17" s="113"/>
      <c r="I17" s="235">
        <v>7139</v>
      </c>
    </row>
    <row r="18" spans="1:9" ht="14.25" customHeight="1">
      <c r="A18" s="1351"/>
      <c r="B18" s="1242"/>
      <c r="C18" s="1279"/>
      <c r="D18" s="1251" t="s">
        <v>66</v>
      </c>
      <c r="E18" s="1256"/>
      <c r="F18" s="1256"/>
      <c r="G18" s="1225" t="s">
        <v>67</v>
      </c>
      <c r="H18" s="1215"/>
      <c r="I18" s="1228"/>
    </row>
    <row r="19" spans="1:9" ht="14.25" customHeight="1">
      <c r="A19" s="1351"/>
      <c r="B19" s="1242"/>
      <c r="C19" s="1279"/>
      <c r="D19" s="42" t="s">
        <v>68</v>
      </c>
      <c r="E19" s="1248" t="s">
        <v>1233</v>
      </c>
      <c r="F19" s="1236"/>
      <c r="G19" s="1221" t="s">
        <v>69</v>
      </c>
      <c r="H19" s="1219"/>
      <c r="I19" s="127" t="s">
        <v>1173</v>
      </c>
    </row>
    <row r="20" spans="1:9" ht="14.25" customHeight="1">
      <c r="A20" s="1351"/>
      <c r="B20" s="1242"/>
      <c r="C20" s="1279"/>
      <c r="D20" s="99" t="s">
        <v>70</v>
      </c>
      <c r="E20" s="1244" t="s">
        <v>1292</v>
      </c>
      <c r="F20" s="1236"/>
      <c r="G20" s="1221" t="s">
        <v>71</v>
      </c>
      <c r="H20" s="1219"/>
      <c r="I20" s="127">
        <v>69</v>
      </c>
    </row>
    <row r="21" spans="1:9" ht="14.25" customHeight="1">
      <c r="A21" s="1351"/>
      <c r="B21" s="1242"/>
      <c r="C21" s="1279"/>
      <c r="D21" s="493" t="s">
        <v>72</v>
      </c>
      <c r="E21" s="494"/>
      <c r="F21" s="62">
        <v>1</v>
      </c>
      <c r="G21" s="1221" t="s">
        <v>73</v>
      </c>
      <c r="H21" s="1219"/>
      <c r="I21" s="127" t="s">
        <v>213</v>
      </c>
    </row>
    <row r="22" spans="1:9" ht="14.25" customHeight="1">
      <c r="A22" s="1351"/>
      <c r="B22" s="1242"/>
      <c r="C22" s="1279"/>
      <c r="D22" s="1593"/>
      <c r="E22" s="1594"/>
      <c r="F22" s="1595"/>
      <c r="G22" s="276" t="s">
        <v>74</v>
      </c>
      <c r="H22" s="307"/>
      <c r="I22" s="127" t="s">
        <v>1171</v>
      </c>
    </row>
    <row r="23" spans="1:9" ht="14.25" customHeight="1">
      <c r="A23" s="1351"/>
      <c r="B23" s="829"/>
      <c r="C23" s="129" t="s">
        <v>1281</v>
      </c>
      <c r="D23" s="1220">
        <f>'obsah 1'!J142</f>
        <v>401</v>
      </c>
      <c r="E23" s="1219"/>
      <c r="F23" s="409"/>
      <c r="G23" s="1221" t="s">
        <v>1296</v>
      </c>
      <c r="H23" s="1219"/>
      <c r="I23" s="127" t="s">
        <v>211</v>
      </c>
    </row>
    <row r="24" spans="1:9" ht="14.25" customHeight="1" thickBot="1">
      <c r="A24" s="1352"/>
      <c r="B24" s="239" t="s">
        <v>1061</v>
      </c>
      <c r="C24" s="302" t="s">
        <v>1330</v>
      </c>
      <c r="D24" s="1291">
        <f>'obsah 1'!L66</f>
        <v>595</v>
      </c>
      <c r="E24" s="1292"/>
      <c r="F24" s="205"/>
      <c r="G24" s="221"/>
      <c r="H24" s="221"/>
      <c r="I24" s="402"/>
    </row>
    <row r="25" spans="1:9" ht="10.25" customHeight="1" thickBot="1">
      <c r="A25" s="862"/>
      <c r="B25" s="18"/>
      <c r="C25" s="16"/>
      <c r="D25" s="47"/>
      <c r="E25" s="47"/>
      <c r="F25" s="47"/>
      <c r="G25" s="47"/>
      <c r="H25" s="47"/>
      <c r="I25" s="47"/>
    </row>
    <row r="26" spans="1:9" ht="18" customHeight="1">
      <c r="A26" s="1270" t="s">
        <v>2</v>
      </c>
      <c r="B26" s="846" t="s">
        <v>2123</v>
      </c>
      <c r="C26" s="384"/>
      <c r="D26" s="287">
        <v>0</v>
      </c>
      <c r="E26" s="287" t="s">
        <v>1111</v>
      </c>
      <c r="F26" s="287" t="s">
        <v>1112</v>
      </c>
      <c r="G26" s="287" t="s">
        <v>481</v>
      </c>
      <c r="H26" s="299" t="s">
        <v>113</v>
      </c>
      <c r="I26" s="295"/>
    </row>
    <row r="27" spans="1:9" ht="14.25" customHeight="1">
      <c r="A27" s="1351"/>
      <c r="B27" s="1598"/>
      <c r="C27" s="1231" t="s">
        <v>1697</v>
      </c>
      <c r="D27" s="1235" t="s">
        <v>1175</v>
      </c>
      <c r="E27" s="1236"/>
      <c r="F27" s="1236"/>
      <c r="G27" s="1236"/>
      <c r="H27" s="1236"/>
      <c r="I27" s="1237"/>
    </row>
    <row r="28" spans="1:9" ht="18" customHeight="1">
      <c r="A28" s="1351"/>
      <c r="B28" s="1598"/>
      <c r="C28" s="1231"/>
      <c r="D28" s="37">
        <f>'obsah 2'!C296</f>
        <v>3800</v>
      </c>
      <c r="E28" s="37">
        <f>'obsah 2'!D296</f>
        <v>3931</v>
      </c>
      <c r="F28" s="37">
        <f>'obsah 2'!E296</f>
        <v>3974</v>
      </c>
      <c r="G28" s="37">
        <f>'obsah 2'!F296</f>
        <v>4344</v>
      </c>
      <c r="H28" s="37">
        <f>'obsah 2'!G296</f>
        <v>4940</v>
      </c>
      <c r="I28" s="345"/>
    </row>
    <row r="29" spans="1:9" ht="14.25" customHeight="1">
      <c r="A29" s="1351"/>
      <c r="B29" s="1598"/>
      <c r="C29" s="1231"/>
      <c r="D29" s="113"/>
      <c r="E29" s="113"/>
      <c r="F29" s="113"/>
      <c r="G29" s="113"/>
      <c r="H29" s="113"/>
      <c r="I29" s="235">
        <v>7139</v>
      </c>
    </row>
    <row r="30" spans="1:9" ht="14.25" customHeight="1">
      <c r="A30" s="1351"/>
      <c r="B30" s="1598"/>
      <c r="C30" s="1231"/>
      <c r="D30" s="1251" t="s">
        <v>66</v>
      </c>
      <c r="E30" s="1256"/>
      <c r="F30" s="1256"/>
      <c r="G30" s="1225" t="s">
        <v>67</v>
      </c>
      <c r="H30" s="1215"/>
      <c r="I30" s="1228"/>
    </row>
    <row r="31" spans="1:9" ht="14.25" customHeight="1">
      <c r="A31" s="1351"/>
      <c r="B31" s="1598"/>
      <c r="C31" s="1231"/>
      <c r="D31" s="42" t="s">
        <v>68</v>
      </c>
      <c r="E31" s="1248" t="s">
        <v>1232</v>
      </c>
      <c r="F31" s="1236"/>
      <c r="G31" s="1221" t="s">
        <v>69</v>
      </c>
      <c r="H31" s="1219"/>
      <c r="I31" s="127" t="s">
        <v>1170</v>
      </c>
    </row>
    <row r="32" spans="1:9" ht="14.25" customHeight="1">
      <c r="A32" s="1351"/>
      <c r="B32" s="1598"/>
      <c r="C32" s="1231"/>
      <c r="D32" s="99" t="s">
        <v>70</v>
      </c>
      <c r="E32" s="1244" t="s">
        <v>948</v>
      </c>
      <c r="F32" s="1236"/>
      <c r="G32" s="1221" t="s">
        <v>71</v>
      </c>
      <c r="H32" s="1219"/>
      <c r="I32" s="127">
        <v>69</v>
      </c>
    </row>
    <row r="33" spans="1:9" ht="14.25" customHeight="1">
      <c r="A33" s="1351"/>
      <c r="B33" s="1598"/>
      <c r="C33" s="223"/>
      <c r="D33" s="493" t="s">
        <v>72</v>
      </c>
      <c r="E33" s="494"/>
      <c r="F33" s="62">
        <v>1</v>
      </c>
      <c r="G33" s="1221" t="s">
        <v>73</v>
      </c>
      <c r="H33" s="1219"/>
      <c r="I33" s="127" t="s">
        <v>213</v>
      </c>
    </row>
    <row r="34" spans="1:9" ht="14.25" customHeight="1">
      <c r="A34" s="1351"/>
      <c r="B34" s="1598"/>
      <c r="C34" s="1183" t="s">
        <v>2183</v>
      </c>
      <c r="D34" s="1240" t="s">
        <v>1276</v>
      </c>
      <c r="E34" s="1596"/>
      <c r="F34" s="1184"/>
      <c r="G34" s="276" t="s">
        <v>74</v>
      </c>
      <c r="H34" s="307"/>
      <c r="I34" s="127" t="s">
        <v>1171</v>
      </c>
    </row>
    <row r="35" spans="1:9" ht="14.25" customHeight="1">
      <c r="A35" s="1351"/>
      <c r="B35" s="829"/>
      <c r="C35" s="129" t="s">
        <v>1281</v>
      </c>
      <c r="D35" s="1220">
        <f>'obsah 1'!J142</f>
        <v>401</v>
      </c>
      <c r="E35" s="1219"/>
      <c r="F35" s="409"/>
      <c r="G35" s="1221" t="s">
        <v>1296</v>
      </c>
      <c r="H35" s="1219"/>
      <c r="I35" s="127" t="s">
        <v>211</v>
      </c>
    </row>
    <row r="36" spans="1:9" ht="14.25" customHeight="1" thickBot="1">
      <c r="A36" s="1352"/>
      <c r="B36" s="239" t="s">
        <v>1061</v>
      </c>
      <c r="C36" s="302" t="s">
        <v>1330</v>
      </c>
      <c r="D36" s="1291">
        <f>'obsah 1'!L66</f>
        <v>595</v>
      </c>
      <c r="E36" s="1292"/>
      <c r="F36" s="205"/>
      <c r="G36" s="221"/>
      <c r="H36" s="221"/>
      <c r="I36" s="402"/>
    </row>
    <row r="37" spans="1:9" ht="10.25" customHeight="1" thickBot="1">
      <c r="A37" s="862"/>
      <c r="B37" s="18"/>
      <c r="C37" s="16"/>
      <c r="D37" s="47"/>
      <c r="E37" s="47"/>
      <c r="F37" s="47"/>
      <c r="G37" s="47"/>
      <c r="H37" s="47"/>
      <c r="I37" s="47"/>
    </row>
    <row r="38" spans="1:9" ht="18" customHeight="1">
      <c r="A38" s="1232" t="s">
        <v>2</v>
      </c>
      <c r="B38" s="845" t="s">
        <v>2124</v>
      </c>
      <c r="C38" s="384"/>
      <c r="D38" s="287">
        <v>0</v>
      </c>
      <c r="E38" s="287" t="s">
        <v>1111</v>
      </c>
      <c r="F38" s="287" t="s">
        <v>1112</v>
      </c>
      <c r="G38" s="287" t="s">
        <v>481</v>
      </c>
      <c r="H38" s="299" t="s">
        <v>113</v>
      </c>
      <c r="I38" s="295"/>
    </row>
    <row r="39" spans="1:9" ht="14.25" customHeight="1">
      <c r="A39" s="1359"/>
      <c r="B39" s="1597"/>
      <c r="C39" s="1279" t="s">
        <v>1698</v>
      </c>
      <c r="D39" s="1235" t="s">
        <v>1174</v>
      </c>
      <c r="E39" s="1236"/>
      <c r="F39" s="1236"/>
      <c r="G39" s="1236"/>
      <c r="H39" s="1236"/>
      <c r="I39" s="1237"/>
    </row>
    <row r="40" spans="1:9" ht="18" customHeight="1">
      <c r="A40" s="1359"/>
      <c r="B40" s="1597"/>
      <c r="C40" s="1279"/>
      <c r="D40" s="37">
        <f>'obsah 2'!C297</f>
        <v>3150</v>
      </c>
      <c r="E40" s="37">
        <f>'obsah 2'!D297</f>
        <v>3281</v>
      </c>
      <c r="F40" s="37">
        <f>'obsah 2'!E297</f>
        <v>3324</v>
      </c>
      <c r="G40" s="37">
        <f>'obsah 2'!F297</f>
        <v>3694</v>
      </c>
      <c r="H40" s="37">
        <f>'obsah 2'!G297</f>
        <v>4254</v>
      </c>
      <c r="I40" s="345"/>
    </row>
    <row r="41" spans="1:9" ht="14.25" customHeight="1">
      <c r="A41" s="1359"/>
      <c r="B41" s="1597"/>
      <c r="C41" s="1279"/>
      <c r="D41" s="113"/>
      <c r="E41" s="113"/>
      <c r="F41" s="113"/>
      <c r="G41" s="113"/>
      <c r="H41" s="113"/>
      <c r="I41" s="235">
        <v>7139</v>
      </c>
    </row>
    <row r="42" spans="1:9" ht="14.25" customHeight="1">
      <c r="A42" s="1359"/>
      <c r="B42" s="1597"/>
      <c r="C42" s="1279"/>
      <c r="D42" s="1251" t="s">
        <v>66</v>
      </c>
      <c r="E42" s="1256"/>
      <c r="F42" s="1256"/>
      <c r="G42" s="1225" t="s">
        <v>67</v>
      </c>
      <c r="H42" s="1215"/>
      <c r="I42" s="1228"/>
    </row>
    <row r="43" spans="1:9" ht="14.25" customHeight="1">
      <c r="A43" s="1359"/>
      <c r="B43" s="1597"/>
      <c r="C43" s="1279"/>
      <c r="D43" s="42" t="s">
        <v>68</v>
      </c>
      <c r="E43" s="1248" t="s">
        <v>1233</v>
      </c>
      <c r="F43" s="1236"/>
      <c r="G43" s="1221" t="s">
        <v>69</v>
      </c>
      <c r="H43" s="1219"/>
      <c r="I43" s="127" t="s">
        <v>1173</v>
      </c>
    </row>
    <row r="44" spans="1:9" ht="14.25" customHeight="1">
      <c r="A44" s="1359"/>
      <c r="B44" s="1597"/>
      <c r="C44" s="1279"/>
      <c r="D44" s="99" t="s">
        <v>70</v>
      </c>
      <c r="E44" s="1244" t="s">
        <v>948</v>
      </c>
      <c r="F44" s="1236"/>
      <c r="G44" s="1221" t="s">
        <v>71</v>
      </c>
      <c r="H44" s="1219"/>
      <c r="I44" s="127">
        <v>69</v>
      </c>
    </row>
    <row r="45" spans="1:9" ht="14.25" customHeight="1">
      <c r="A45" s="1359"/>
      <c r="B45" s="1597"/>
      <c r="C45" s="1279"/>
      <c r="D45" s="493" t="s">
        <v>72</v>
      </c>
      <c r="E45" s="494"/>
      <c r="F45" s="62">
        <v>1</v>
      </c>
      <c r="G45" s="1221" t="s">
        <v>73</v>
      </c>
      <c r="H45" s="1219"/>
      <c r="I45" s="127" t="s">
        <v>213</v>
      </c>
    </row>
    <row r="46" spans="1:9" ht="14.25" customHeight="1">
      <c r="A46" s="1359"/>
      <c r="B46" s="1597"/>
      <c r="C46" s="1279"/>
      <c r="D46" s="1593"/>
      <c r="E46" s="1594"/>
      <c r="F46" s="1595"/>
      <c r="G46" s="276" t="s">
        <v>74</v>
      </c>
      <c r="H46" s="307"/>
      <c r="I46" s="127" t="s">
        <v>1171</v>
      </c>
    </row>
    <row r="47" spans="1:9" ht="14.25" customHeight="1">
      <c r="A47" s="1359"/>
      <c r="B47" s="829"/>
      <c r="C47" s="129" t="s">
        <v>1281</v>
      </c>
      <c r="D47" s="1220">
        <f>'obsah 1'!J142</f>
        <v>401</v>
      </c>
      <c r="E47" s="1219"/>
      <c r="F47" s="409"/>
      <c r="G47" s="1221" t="s">
        <v>1296</v>
      </c>
      <c r="H47" s="1219"/>
      <c r="I47" s="127" t="s">
        <v>211</v>
      </c>
    </row>
    <row r="48" spans="1:9" ht="14.25" customHeight="1" thickBot="1">
      <c r="A48" s="1360"/>
      <c r="B48" s="428" t="s">
        <v>1061</v>
      </c>
      <c r="C48" s="302" t="s">
        <v>1330</v>
      </c>
      <c r="D48" s="1291">
        <f>'obsah 1'!L66</f>
        <v>595</v>
      </c>
      <c r="E48" s="1292"/>
      <c r="F48" s="205"/>
      <c r="G48" s="221"/>
      <c r="H48" s="221"/>
      <c r="I48" s="402"/>
    </row>
    <row r="49" spans="2:2" ht="13.5" customHeight="1">
      <c r="B49" s="1022" t="s">
        <v>2042</v>
      </c>
    </row>
  </sheetData>
  <mergeCells count="62">
    <mergeCell ref="G8:H8"/>
    <mergeCell ref="D10:E10"/>
    <mergeCell ref="G10:H10"/>
    <mergeCell ref="D9:F9"/>
    <mergeCell ref="D5:F5"/>
    <mergeCell ref="G5:I5"/>
    <mergeCell ref="E6:F6"/>
    <mergeCell ref="G6:H6"/>
    <mergeCell ref="E7:F7"/>
    <mergeCell ref="G7:H7"/>
    <mergeCell ref="A38:A48"/>
    <mergeCell ref="A26:A36"/>
    <mergeCell ref="B15:B22"/>
    <mergeCell ref="B39:B46"/>
    <mergeCell ref="C2:C8"/>
    <mergeCell ref="C27:C32"/>
    <mergeCell ref="B2:B10"/>
    <mergeCell ref="B27:B34"/>
    <mergeCell ref="D11:E11"/>
    <mergeCell ref="G11:H11"/>
    <mergeCell ref="G30:I30"/>
    <mergeCell ref="A14:A24"/>
    <mergeCell ref="D15:I15"/>
    <mergeCell ref="D18:F18"/>
    <mergeCell ref="G18:I18"/>
    <mergeCell ref="E19:F19"/>
    <mergeCell ref="G19:H19"/>
    <mergeCell ref="E20:F20"/>
    <mergeCell ref="G20:H20"/>
    <mergeCell ref="G21:H21"/>
    <mergeCell ref="D23:E23"/>
    <mergeCell ref="D22:F22"/>
    <mergeCell ref="A1:A12"/>
    <mergeCell ref="D2:I2"/>
    <mergeCell ref="G23:H23"/>
    <mergeCell ref="D30:F30"/>
    <mergeCell ref="D47:E47"/>
    <mergeCell ref="G47:H47"/>
    <mergeCell ref="D35:E35"/>
    <mergeCell ref="G35:H35"/>
    <mergeCell ref="G33:H33"/>
    <mergeCell ref="D39:I39"/>
    <mergeCell ref="D42:F42"/>
    <mergeCell ref="G42:I42"/>
    <mergeCell ref="D46:F46"/>
    <mergeCell ref="D34:E34"/>
    <mergeCell ref="D48:E48"/>
    <mergeCell ref="C39:C46"/>
    <mergeCell ref="D12:E12"/>
    <mergeCell ref="D24:E24"/>
    <mergeCell ref="C15:C22"/>
    <mergeCell ref="D36:E36"/>
    <mergeCell ref="D27:I27"/>
    <mergeCell ref="E44:F44"/>
    <mergeCell ref="G44:H44"/>
    <mergeCell ref="G45:H45"/>
    <mergeCell ref="E31:F31"/>
    <mergeCell ref="G31:H31"/>
    <mergeCell ref="E32:F32"/>
    <mergeCell ref="G32:H32"/>
    <mergeCell ref="E43:F43"/>
    <mergeCell ref="G43:H43"/>
  </mergeCells>
  <hyperlinks>
    <hyperlink ref="B12" r:id="rId1" xr:uid="{00000000-0004-0000-2400-000000000000}"/>
    <hyperlink ref="B24" r:id="rId2" xr:uid="{00000000-0004-0000-2400-000001000000}"/>
    <hyperlink ref="B36" r:id="rId3" xr:uid="{00000000-0004-0000-2400-000002000000}"/>
    <hyperlink ref="B48" r:id="rId4" xr:uid="{00000000-0004-0000-2400-000003000000}"/>
  </hyperlinks>
  <pageMargins left="0.39370078740157483" right="7.874015748031496E-2" top="0.74803149606299213" bottom="0.74803149606299213" header="0" footer="0"/>
  <pageSetup paperSize="9" scale="82" orientation="portrait" r:id="rId5"/>
  <headerFooter>
    <oddHeader>&amp;C&amp;11Classic</oddHeader>
    <oddFooter>&amp;C&amp;11&amp;A</oddFooter>
  </headerFooter>
  <drawing r:id="rId6"/>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List40">
    <pageSetUpPr fitToPage="1"/>
  </sheetPr>
  <dimension ref="A1:L46"/>
  <sheetViews>
    <sheetView zoomScale="90" zoomScaleNormal="90" zoomScaleSheetLayoutView="90" workbookViewId="0">
      <selection activeCell="C2" sqref="C2:C8"/>
    </sheetView>
  </sheetViews>
  <sheetFormatPr baseColWidth="10" defaultColWidth="14.3984375" defaultRowHeight="15" customHeight="1"/>
  <cols>
    <col min="1" max="1" width="2.3984375" style="33" customWidth="1"/>
    <col min="2" max="2" width="19.19921875" customWidth="1"/>
    <col min="3" max="3" width="50.796875" customWidth="1"/>
    <col min="4" max="9" width="9.796875" customWidth="1"/>
    <col min="10" max="10" width="18.796875" bestFit="1" customWidth="1"/>
    <col min="11" max="11" width="9.19921875" customWidth="1"/>
    <col min="12" max="26" width="8.796875" customWidth="1"/>
  </cols>
  <sheetData>
    <row r="1" spans="1:12" ht="18" customHeight="1">
      <c r="A1" s="1270" t="s">
        <v>1694</v>
      </c>
      <c r="B1" s="846" t="s">
        <v>2000</v>
      </c>
      <c r="C1" s="849" t="s">
        <v>36</v>
      </c>
      <c r="D1" s="287">
        <v>0</v>
      </c>
      <c r="E1" s="287" t="s">
        <v>1111</v>
      </c>
      <c r="F1" s="287" t="s">
        <v>1112</v>
      </c>
      <c r="G1" s="287" t="s">
        <v>481</v>
      </c>
      <c r="H1" s="299" t="s">
        <v>113</v>
      </c>
      <c r="I1" s="295"/>
    </row>
    <row r="2" spans="1:12" ht="14.25" customHeight="1">
      <c r="A2" s="1271"/>
      <c r="B2" s="1242"/>
      <c r="C2" s="1231" t="s">
        <v>1971</v>
      </c>
      <c r="D2" s="1235" t="s">
        <v>78</v>
      </c>
      <c r="E2" s="1236"/>
      <c r="F2" s="1236"/>
      <c r="G2" s="1236"/>
      <c r="H2" s="1236"/>
      <c r="I2" s="1237"/>
    </row>
    <row r="3" spans="1:12" ht="18" customHeight="1">
      <c r="A3" s="1271"/>
      <c r="B3" s="1242"/>
      <c r="C3" s="1231"/>
      <c r="D3" s="413">
        <f>'obsah 2'!C299</f>
        <v>3170</v>
      </c>
      <c r="E3" s="413">
        <f>'obsah 2'!D299</f>
        <v>3333</v>
      </c>
      <c r="F3" s="413">
        <f>'obsah 2'!E299</f>
        <v>3561</v>
      </c>
      <c r="G3" s="413">
        <f>'obsah 2'!F299</f>
        <v>3724</v>
      </c>
      <c r="H3" s="1082" t="s">
        <v>221</v>
      </c>
      <c r="I3" s="572"/>
    </row>
    <row r="4" spans="1:12" ht="12.75" customHeight="1">
      <c r="A4" s="1271"/>
      <c r="B4" s="1242"/>
      <c r="C4" s="1231"/>
      <c r="D4" s="113"/>
      <c r="E4" s="130"/>
      <c r="F4" s="130"/>
      <c r="G4" s="156"/>
      <c r="H4" s="156"/>
      <c r="I4" s="173">
        <v>4702</v>
      </c>
    </row>
    <row r="5" spans="1:12" ht="12.75" customHeight="1">
      <c r="A5" s="1271"/>
      <c r="B5" s="1242"/>
      <c r="C5" s="1231"/>
      <c r="D5" s="1251" t="s">
        <v>66</v>
      </c>
      <c r="E5" s="1256"/>
      <c r="F5" s="1256"/>
      <c r="G5" s="1251" t="s">
        <v>67</v>
      </c>
      <c r="H5" s="1256"/>
      <c r="I5" s="1257"/>
    </row>
    <row r="6" spans="1:12" ht="12.75" customHeight="1">
      <c r="A6" s="1271"/>
      <c r="B6" s="1242"/>
      <c r="C6" s="1231"/>
      <c r="D6" s="42" t="s">
        <v>68</v>
      </c>
      <c r="E6" s="1248" t="s">
        <v>216</v>
      </c>
      <c r="F6" s="1259"/>
      <c r="G6" s="1253" t="s">
        <v>69</v>
      </c>
      <c r="H6" s="1259"/>
      <c r="I6" s="114" t="s">
        <v>1224</v>
      </c>
    </row>
    <row r="7" spans="1:12" ht="12.75" customHeight="1">
      <c r="A7" s="1271"/>
      <c r="B7" s="1242"/>
      <c r="C7" s="1231"/>
      <c r="D7" s="42" t="s">
        <v>70</v>
      </c>
      <c r="E7" s="1248" t="s">
        <v>948</v>
      </c>
      <c r="F7" s="1259"/>
      <c r="G7" s="1253" t="s">
        <v>71</v>
      </c>
      <c r="H7" s="1259"/>
      <c r="I7" s="114">
        <v>64</v>
      </c>
    </row>
    <row r="8" spans="1:12" ht="14">
      <c r="A8" s="1271"/>
      <c r="B8" s="1242"/>
      <c r="C8" s="1231"/>
      <c r="D8" s="1603"/>
      <c r="E8" s="1604"/>
      <c r="F8" s="1605"/>
      <c r="G8" s="1253" t="s">
        <v>73</v>
      </c>
      <c r="H8" s="1259"/>
      <c r="I8" s="114" t="s">
        <v>1188</v>
      </c>
    </row>
    <row r="9" spans="1:12" ht="14">
      <c r="A9" s="1271"/>
      <c r="B9" s="829"/>
      <c r="C9" s="400" t="s">
        <v>425</v>
      </c>
      <c r="D9" s="1602">
        <f>'obsah 1'!L69</f>
        <v>749</v>
      </c>
      <c r="E9" s="1259"/>
      <c r="F9" s="51">
        <v>590</v>
      </c>
      <c r="G9" s="131" t="s">
        <v>74</v>
      </c>
      <c r="H9" s="128"/>
      <c r="I9" s="114" t="s">
        <v>189</v>
      </c>
    </row>
    <row r="10" spans="1:12" thickBot="1">
      <c r="A10" s="1272"/>
      <c r="B10" s="239" t="s">
        <v>1061</v>
      </c>
      <c r="C10" s="583"/>
      <c r="D10" s="1606"/>
      <c r="E10" s="1607"/>
      <c r="F10" s="1525"/>
      <c r="G10" s="1380" t="s">
        <v>1296</v>
      </c>
      <c r="H10" s="1262"/>
      <c r="I10" s="139" t="s">
        <v>211</v>
      </c>
    </row>
    <row r="11" spans="1:12" ht="10.25" customHeight="1" thickBot="1">
      <c r="A11" s="862"/>
      <c r="B11" s="18"/>
      <c r="C11" s="16"/>
      <c r="D11" s="47"/>
      <c r="E11" s="47"/>
      <c r="F11" s="47"/>
      <c r="G11" s="47"/>
      <c r="H11" s="47"/>
      <c r="I11" s="47"/>
    </row>
    <row r="12" spans="1:12" ht="18" customHeight="1">
      <c r="A12" s="1270" t="s">
        <v>1694</v>
      </c>
      <c r="B12" s="1267" t="s">
        <v>2008</v>
      </c>
      <c r="C12" s="1264"/>
      <c r="D12" s="287">
        <v>0</v>
      </c>
      <c r="E12" s="287" t="s">
        <v>1111</v>
      </c>
      <c r="F12" s="287" t="s">
        <v>1112</v>
      </c>
      <c r="G12" s="287" t="s">
        <v>481</v>
      </c>
      <c r="H12" s="299" t="s">
        <v>113</v>
      </c>
      <c r="I12" s="295"/>
      <c r="L12" s="1046"/>
    </row>
    <row r="13" spans="1:12" ht="12.75" customHeight="1">
      <c r="A13" s="1271"/>
      <c r="B13" s="1242"/>
      <c r="C13" s="1231" t="s">
        <v>1970</v>
      </c>
      <c r="D13" s="1235" t="s">
        <v>1973</v>
      </c>
      <c r="E13" s="1235"/>
      <c r="F13" s="1235"/>
      <c r="G13" s="1235"/>
      <c r="H13" s="1235"/>
      <c r="I13" s="1243"/>
    </row>
    <row r="14" spans="1:12" ht="18" customHeight="1">
      <c r="A14" s="1271"/>
      <c r="B14" s="1242"/>
      <c r="C14" s="1231"/>
      <c r="D14" s="413">
        <f>'obsah 2'!C300</f>
        <v>4170</v>
      </c>
      <c r="E14" s="413">
        <f>'obsah 2'!D300</f>
        <v>4333</v>
      </c>
      <c r="F14" s="413">
        <f>'obsah 2'!E300</f>
        <v>4561</v>
      </c>
      <c r="G14" s="413">
        <f>'obsah 2'!F300</f>
        <v>4724</v>
      </c>
      <c r="H14" s="1082" t="s">
        <v>221</v>
      </c>
      <c r="I14" s="345"/>
    </row>
    <row r="15" spans="1:12" ht="14">
      <c r="A15" s="1271"/>
      <c r="B15" s="1242"/>
      <c r="C15" s="1231"/>
      <c r="D15" s="113"/>
      <c r="E15" s="113"/>
      <c r="F15" s="113"/>
      <c r="G15" s="113"/>
      <c r="H15" s="113"/>
      <c r="I15" s="235">
        <v>7139</v>
      </c>
    </row>
    <row r="16" spans="1:12" ht="14">
      <c r="A16" s="1271"/>
      <c r="B16" s="1242"/>
      <c r="C16" s="1231"/>
      <c r="D16" s="1251" t="s">
        <v>66</v>
      </c>
      <c r="E16" s="1251"/>
      <c r="F16" s="1251"/>
      <c r="G16" s="1251" t="s">
        <v>67</v>
      </c>
      <c r="H16" s="1251"/>
      <c r="I16" s="1252"/>
    </row>
    <row r="17" spans="1:9" ht="14">
      <c r="A17" s="1271"/>
      <c r="B17" s="1242"/>
      <c r="C17" s="1231"/>
      <c r="D17" s="42" t="s">
        <v>68</v>
      </c>
      <c r="E17" s="1248" t="s">
        <v>1227</v>
      </c>
      <c r="F17" s="1249"/>
      <c r="G17" s="1253" t="s">
        <v>69</v>
      </c>
      <c r="H17" s="1254"/>
      <c r="I17" s="114" t="s">
        <v>1225</v>
      </c>
    </row>
    <row r="18" spans="1:9" ht="16">
      <c r="A18" s="1271"/>
      <c r="B18" s="1242"/>
      <c r="C18" s="1231"/>
      <c r="D18" s="99" t="s">
        <v>70</v>
      </c>
      <c r="E18" s="1244" t="s">
        <v>948</v>
      </c>
      <c r="F18" s="1245"/>
      <c r="G18" s="1253" t="s">
        <v>71</v>
      </c>
      <c r="H18" s="1254"/>
      <c r="I18" s="114">
        <v>64</v>
      </c>
    </row>
    <row r="19" spans="1:9" ht="14">
      <c r="A19" s="1271"/>
      <c r="B19" s="1242"/>
      <c r="C19" s="1231"/>
      <c r="D19" s="493" t="s">
        <v>72</v>
      </c>
      <c r="E19" s="575"/>
      <c r="F19" s="508">
        <v>1</v>
      </c>
      <c r="G19" s="1356" t="s">
        <v>73</v>
      </c>
      <c r="H19" s="1254"/>
      <c r="I19" s="114" t="s">
        <v>1188</v>
      </c>
    </row>
    <row r="20" spans="1:9" ht="14">
      <c r="A20" s="1271"/>
      <c r="B20" s="829"/>
      <c r="C20" s="400" t="s">
        <v>425</v>
      </c>
      <c r="D20" s="1602">
        <f>'obsah 1'!L69</f>
        <v>749</v>
      </c>
      <c r="E20" s="1259"/>
      <c r="F20" s="912"/>
      <c r="G20" s="276" t="s">
        <v>74</v>
      </c>
      <c r="H20" s="62"/>
      <c r="I20" s="114" t="s">
        <v>189</v>
      </c>
    </row>
    <row r="21" spans="1:9" thickBot="1">
      <c r="A21" s="1272"/>
      <c r="B21" s="239" t="s">
        <v>1061</v>
      </c>
      <c r="C21" s="427"/>
      <c r="D21" s="221"/>
      <c r="E21" s="221"/>
      <c r="F21" s="221"/>
      <c r="G21" s="1599" t="s">
        <v>1296</v>
      </c>
      <c r="H21" s="1523"/>
      <c r="I21" s="206" t="s">
        <v>211</v>
      </c>
    </row>
    <row r="22" spans="1:9" ht="10.25" customHeight="1" thickBot="1">
      <c r="A22" s="862"/>
      <c r="B22" s="18"/>
      <c r="C22" s="16"/>
      <c r="D22" s="47"/>
      <c r="E22" s="47"/>
      <c r="F22" s="47"/>
      <c r="G22" s="47"/>
      <c r="H22" s="47"/>
      <c r="I22" s="47"/>
    </row>
    <row r="23" spans="1:9" ht="18" customHeight="1">
      <c r="A23" s="1270" t="s">
        <v>1694</v>
      </c>
      <c r="B23" s="846" t="s">
        <v>427</v>
      </c>
      <c r="C23" s="849" t="s">
        <v>36</v>
      </c>
      <c r="D23" s="287">
        <v>0</v>
      </c>
      <c r="E23" s="287" t="s">
        <v>1111</v>
      </c>
      <c r="F23" s="287" t="s">
        <v>1112</v>
      </c>
      <c r="G23" s="287" t="s">
        <v>481</v>
      </c>
      <c r="H23" s="299" t="s">
        <v>113</v>
      </c>
      <c r="I23" s="295"/>
    </row>
    <row r="24" spans="1:9" ht="14.25" customHeight="1">
      <c r="A24" s="1271"/>
      <c r="B24" s="1242"/>
      <c r="C24" s="1279" t="s">
        <v>1972</v>
      </c>
      <c r="D24" s="1235" t="s">
        <v>78</v>
      </c>
      <c r="E24" s="1235"/>
      <c r="F24" s="1235"/>
      <c r="G24" s="1235"/>
      <c r="H24" s="1235"/>
      <c r="I24" s="1243"/>
    </row>
    <row r="25" spans="1:9" ht="18" customHeight="1">
      <c r="A25" s="1271"/>
      <c r="B25" s="1242"/>
      <c r="C25" s="1289"/>
      <c r="D25" s="413">
        <f>'obsah 2'!C301</f>
        <v>2681</v>
      </c>
      <c r="E25" s="413">
        <f>'obsah 2'!D301</f>
        <v>2844</v>
      </c>
      <c r="F25" s="413">
        <f>'obsah 2'!E301</f>
        <v>3072</v>
      </c>
      <c r="G25" s="413">
        <f>'obsah 2'!F301</f>
        <v>3234</v>
      </c>
      <c r="H25" s="1082" t="s">
        <v>221</v>
      </c>
      <c r="I25" s="572"/>
    </row>
    <row r="26" spans="1:9" ht="14.25" customHeight="1">
      <c r="A26" s="1271"/>
      <c r="B26" s="1242"/>
      <c r="C26" s="1289"/>
      <c r="D26" s="113"/>
      <c r="E26" s="130"/>
      <c r="F26" s="130"/>
      <c r="G26" s="1600" t="s">
        <v>1323</v>
      </c>
      <c r="H26" s="1600"/>
      <c r="I26" s="1601"/>
    </row>
    <row r="27" spans="1:9" ht="14.25" customHeight="1">
      <c r="A27" s="1271"/>
      <c r="B27" s="1242"/>
      <c r="C27" s="1289"/>
      <c r="D27" s="1251" t="s">
        <v>66</v>
      </c>
      <c r="E27" s="1251"/>
      <c r="F27" s="1251"/>
      <c r="G27" s="1251" t="s">
        <v>67</v>
      </c>
      <c r="H27" s="1251"/>
      <c r="I27" s="1252"/>
    </row>
    <row r="28" spans="1:9" ht="14.25" customHeight="1">
      <c r="A28" s="1271"/>
      <c r="B28" s="1242"/>
      <c r="C28" s="1289"/>
      <c r="D28" s="42" t="s">
        <v>68</v>
      </c>
      <c r="E28" s="1248" t="s">
        <v>2113</v>
      </c>
      <c r="F28" s="1249"/>
      <c r="G28" s="1253" t="s">
        <v>69</v>
      </c>
      <c r="H28" s="1254"/>
      <c r="I28" s="1114" t="s">
        <v>2111</v>
      </c>
    </row>
    <row r="29" spans="1:9" ht="14.25" customHeight="1">
      <c r="A29" s="1271"/>
      <c r="B29" s="1242"/>
      <c r="C29" s="1289"/>
      <c r="D29" s="42" t="s">
        <v>70</v>
      </c>
      <c r="E29" s="1248" t="s">
        <v>979</v>
      </c>
      <c r="F29" s="1249"/>
      <c r="G29" s="1253" t="s">
        <v>71</v>
      </c>
      <c r="H29" s="1254"/>
      <c r="I29" s="114">
        <v>60</v>
      </c>
    </row>
    <row r="30" spans="1:9" ht="14.25" customHeight="1">
      <c r="A30" s="1271"/>
      <c r="B30" s="1242"/>
      <c r="C30" s="12" t="s">
        <v>1774</v>
      </c>
      <c r="D30" s="1393">
        <f>'obsah 1'!J168</f>
        <v>1000</v>
      </c>
      <c r="E30" s="1394"/>
      <c r="F30" s="51">
        <v>610</v>
      </c>
      <c r="G30" s="1246" t="s">
        <v>73</v>
      </c>
      <c r="H30" s="1247"/>
      <c r="I30" s="137">
        <v>45</v>
      </c>
    </row>
    <row r="31" spans="1:9" ht="14.25" customHeight="1">
      <c r="A31" s="1271"/>
      <c r="B31" s="829"/>
      <c r="C31" s="12" t="s">
        <v>425</v>
      </c>
      <c r="D31" s="1393">
        <f>'obsah 1'!L69</f>
        <v>749</v>
      </c>
      <c r="E31" s="1394"/>
      <c r="F31" s="1038">
        <v>590</v>
      </c>
      <c r="G31" s="276" t="s">
        <v>74</v>
      </c>
      <c r="H31" s="307"/>
      <c r="I31" s="127" t="s">
        <v>2112</v>
      </c>
    </row>
    <row r="32" spans="1:9" ht="14.25" customHeight="1">
      <c r="A32" s="1271"/>
      <c r="B32" s="831"/>
      <c r="C32" s="214" t="s">
        <v>110</v>
      </c>
      <c r="D32" s="1608">
        <f>'obsah 1'!J147</f>
        <v>405</v>
      </c>
      <c r="E32" s="1609"/>
      <c r="F32" s="312"/>
      <c r="G32" s="1221" t="s">
        <v>1296</v>
      </c>
      <c r="H32" s="1221"/>
      <c r="I32" s="127" t="s">
        <v>211</v>
      </c>
    </row>
    <row r="33" spans="1:9" ht="14.25" customHeight="1" thickBot="1">
      <c r="A33" s="1272"/>
      <c r="B33" s="163" t="s">
        <v>1061</v>
      </c>
      <c r="C33" s="302"/>
      <c r="D33" s="1493"/>
      <c r="E33" s="1493"/>
      <c r="F33" s="1493"/>
      <c r="G33" s="1367"/>
      <c r="H33" s="1367"/>
      <c r="I33" s="499"/>
    </row>
    <row r="34" spans="1:9" ht="10.25" customHeight="1" thickBot="1">
      <c r="A34" s="862"/>
      <c r="B34" s="18"/>
      <c r="C34" s="16"/>
      <c r="D34" s="47"/>
      <c r="E34" s="47"/>
      <c r="F34" s="47"/>
      <c r="G34" s="47"/>
      <c r="H34" s="47"/>
      <c r="I34" s="47"/>
    </row>
    <row r="35" spans="1:9" s="116" customFormat="1" ht="18" customHeight="1">
      <c r="A35" s="1270" t="s">
        <v>1694</v>
      </c>
      <c r="B35" s="846" t="s">
        <v>33</v>
      </c>
      <c r="C35" s="216"/>
      <c r="D35" s="287"/>
      <c r="E35" s="287"/>
      <c r="F35" s="287"/>
      <c r="G35" s="287"/>
      <c r="H35" s="287"/>
      <c r="I35" s="295"/>
    </row>
    <row r="36" spans="1:9" ht="14.25" customHeight="1">
      <c r="A36" s="1271"/>
      <c r="B36" s="1242"/>
      <c r="C36" s="1231" t="s">
        <v>2125</v>
      </c>
      <c r="D36" s="1235" t="s">
        <v>65</v>
      </c>
      <c r="E36" s="1235"/>
      <c r="F36" s="1235"/>
      <c r="G36" s="1235"/>
      <c r="H36" s="1235"/>
      <c r="I36" s="1243"/>
    </row>
    <row r="37" spans="1:9" ht="18" customHeight="1">
      <c r="A37" s="1271"/>
      <c r="B37" s="1242"/>
      <c r="C37" s="1231"/>
      <c r="D37" s="37"/>
      <c r="E37" s="37"/>
      <c r="F37" s="37"/>
      <c r="G37" s="37"/>
      <c r="H37" s="37"/>
      <c r="I37" s="112">
        <f>'obsah 2'!D302</f>
        <v>3428</v>
      </c>
    </row>
    <row r="38" spans="1:9" ht="14.25" customHeight="1">
      <c r="A38" s="1271"/>
      <c r="B38" s="1242"/>
      <c r="C38" s="1231"/>
      <c r="D38" s="113"/>
      <c r="E38" s="113"/>
      <c r="F38" s="113"/>
      <c r="G38" s="113"/>
      <c r="H38" s="113"/>
      <c r="I38" s="235"/>
    </row>
    <row r="39" spans="1:9" ht="14.25" customHeight="1">
      <c r="A39" s="1271"/>
      <c r="B39" s="1242"/>
      <c r="C39" s="1231"/>
      <c r="D39" s="1251" t="s">
        <v>66</v>
      </c>
      <c r="E39" s="1251"/>
      <c r="F39" s="1251"/>
      <c r="G39" s="1251" t="s">
        <v>67</v>
      </c>
      <c r="H39" s="1251"/>
      <c r="I39" s="1252"/>
    </row>
    <row r="40" spans="1:9" ht="14.25" customHeight="1">
      <c r="A40" s="1271"/>
      <c r="B40" s="1242"/>
      <c r="C40" s="1231"/>
      <c r="D40" s="42" t="s">
        <v>68</v>
      </c>
      <c r="E40" s="1248" t="s">
        <v>429</v>
      </c>
      <c r="F40" s="1249"/>
      <c r="G40" s="1253" t="s">
        <v>69</v>
      </c>
      <c r="H40" s="1254"/>
      <c r="I40" s="114" t="s">
        <v>430</v>
      </c>
    </row>
    <row r="41" spans="1:9" ht="14.25" customHeight="1">
      <c r="A41" s="1271"/>
      <c r="B41" s="1242"/>
      <c r="C41" s="1231"/>
      <c r="D41" s="99" t="s">
        <v>70</v>
      </c>
      <c r="E41" s="1244" t="s">
        <v>1009</v>
      </c>
      <c r="F41" s="1245"/>
      <c r="G41" s="1253" t="s">
        <v>71</v>
      </c>
      <c r="H41" s="1254"/>
      <c r="I41" s="114">
        <v>66</v>
      </c>
    </row>
    <row r="42" spans="1:9" ht="14.25" customHeight="1">
      <c r="A42" s="1271"/>
      <c r="B42" s="1242"/>
      <c r="C42" s="1231"/>
      <c r="D42" s="276" t="s">
        <v>72</v>
      </c>
      <c r="E42" s="276"/>
      <c r="F42" s="307">
        <v>1</v>
      </c>
      <c r="G42" s="1356" t="s">
        <v>73</v>
      </c>
      <c r="H42" s="1254"/>
      <c r="I42" s="114">
        <v>46</v>
      </c>
    </row>
    <row r="43" spans="1:9" ht="14.25" customHeight="1">
      <c r="A43" s="1271"/>
      <c r="B43" s="1242"/>
      <c r="C43" s="336" t="s">
        <v>1303</v>
      </c>
      <c r="D43" s="1498"/>
      <c r="E43" s="1498"/>
      <c r="F43" s="1498"/>
      <c r="G43" s="276" t="s">
        <v>74</v>
      </c>
      <c r="H43" s="56"/>
      <c r="I43" s="114" t="s">
        <v>431</v>
      </c>
    </row>
    <row r="44" spans="1:9" ht="14.25" customHeight="1" thickBot="1">
      <c r="A44" s="1272"/>
      <c r="B44" s="163" t="s">
        <v>1061</v>
      </c>
      <c r="C44" s="427"/>
      <c r="D44" s="221"/>
      <c r="E44" s="221"/>
      <c r="F44" s="221"/>
      <c r="G44" s="221"/>
      <c r="H44" s="221"/>
      <c r="I44" s="402"/>
    </row>
    <row r="45" spans="1:9" ht="10.25" customHeight="1">
      <c r="A45" s="862"/>
      <c r="B45" s="18"/>
      <c r="C45" s="16"/>
      <c r="D45" s="47"/>
      <c r="E45" s="47"/>
      <c r="F45" s="47"/>
      <c r="G45" s="47"/>
      <c r="H45" s="47"/>
      <c r="I45" s="47"/>
    </row>
    <row r="46" spans="1:9" ht="13.5" customHeight="1">
      <c r="B46" s="1022" t="s">
        <v>2042</v>
      </c>
    </row>
  </sheetData>
  <mergeCells count="59">
    <mergeCell ref="G30:H30"/>
    <mergeCell ref="D27:F27"/>
    <mergeCell ref="E28:F28"/>
    <mergeCell ref="G33:H33"/>
    <mergeCell ref="A35:A44"/>
    <mergeCell ref="D39:F39"/>
    <mergeCell ref="E40:F40"/>
    <mergeCell ref="D36:I36"/>
    <mergeCell ref="G39:I39"/>
    <mergeCell ref="G40:H40"/>
    <mergeCell ref="E41:F41"/>
    <mergeCell ref="G41:H41"/>
    <mergeCell ref="B36:B43"/>
    <mergeCell ref="G32:H32"/>
    <mergeCell ref="D32:E32"/>
    <mergeCell ref="D43:F43"/>
    <mergeCell ref="G42:H42"/>
    <mergeCell ref="D9:E9"/>
    <mergeCell ref="D31:E31"/>
    <mergeCell ref="A23:A33"/>
    <mergeCell ref="A1:A10"/>
    <mergeCell ref="E6:F6"/>
    <mergeCell ref="B2:B8"/>
    <mergeCell ref="B24:B30"/>
    <mergeCell ref="C24:C29"/>
    <mergeCell ref="A12:A21"/>
    <mergeCell ref="D8:F8"/>
    <mergeCell ref="D10:F10"/>
    <mergeCell ref="D33:F33"/>
    <mergeCell ref="B13:B19"/>
    <mergeCell ref="C2:C8"/>
    <mergeCell ref="C36:C42"/>
    <mergeCell ref="D24:I24"/>
    <mergeCell ref="C13:C19"/>
    <mergeCell ref="G27:I27"/>
    <mergeCell ref="G28:H28"/>
    <mergeCell ref="G29:H29"/>
    <mergeCell ref="E29:F29"/>
    <mergeCell ref="G18:H18"/>
    <mergeCell ref="G19:H19"/>
    <mergeCell ref="G21:H21"/>
    <mergeCell ref="G26:I26"/>
    <mergeCell ref="D20:E20"/>
    <mergeCell ref="B12:C12"/>
    <mergeCell ref="G8:H8"/>
    <mergeCell ref="D30:E30"/>
    <mergeCell ref="D2:I2"/>
    <mergeCell ref="D5:F5"/>
    <mergeCell ref="G5:I5"/>
    <mergeCell ref="G6:H6"/>
    <mergeCell ref="E7:F7"/>
    <mergeCell ref="G7:H7"/>
    <mergeCell ref="D13:I13"/>
    <mergeCell ref="D16:F16"/>
    <mergeCell ref="G16:I16"/>
    <mergeCell ref="E17:F17"/>
    <mergeCell ref="G17:H17"/>
    <mergeCell ref="E18:F18"/>
    <mergeCell ref="G10:H10"/>
  </mergeCells>
  <hyperlinks>
    <hyperlink ref="B10" r:id="rId1" xr:uid="{00000000-0004-0000-2500-000000000000}"/>
    <hyperlink ref="B21" r:id="rId2" xr:uid="{00000000-0004-0000-2500-000001000000}"/>
    <hyperlink ref="B33" r:id="rId3" xr:uid="{00000000-0004-0000-2500-000002000000}"/>
    <hyperlink ref="B44" r:id="rId4" xr:uid="{00000000-0004-0000-2500-000004000000}"/>
  </hyperlinks>
  <pageMargins left="0.39370078740157483" right="7.874015748031496E-2" top="0.74803149606299213" bottom="0.74803149606299213" header="0" footer="0"/>
  <pageSetup paperSize="9" scale="83" orientation="portrait" r:id="rId5"/>
  <headerFooter>
    <oddHeader>&amp;C&amp;11Classic</oddHeader>
    <oddFooter>&amp;C&amp;11&amp;A</oddFooter>
  </headerFooter>
  <drawing r:id="rId6"/>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List41">
    <pageSetUpPr fitToPage="1"/>
  </sheetPr>
  <dimension ref="A1:I44"/>
  <sheetViews>
    <sheetView zoomScale="90" zoomScaleNormal="90" zoomScaleSheetLayoutView="90" workbookViewId="0">
      <selection activeCell="D10" sqref="D10:E10"/>
    </sheetView>
  </sheetViews>
  <sheetFormatPr baseColWidth="10" defaultColWidth="14.3984375" defaultRowHeight="15" customHeight="1"/>
  <cols>
    <col min="1" max="1" width="2.3984375" style="33" customWidth="1"/>
    <col min="2" max="2" width="19.19921875" customWidth="1"/>
    <col min="3" max="3" width="50.796875" customWidth="1"/>
    <col min="4" max="9" width="9.796875" customWidth="1"/>
    <col min="10" max="10" width="10.796875" bestFit="1" customWidth="1"/>
    <col min="11" max="26" width="8.796875" customWidth="1"/>
  </cols>
  <sheetData>
    <row r="1" spans="1:9" ht="18" customHeight="1">
      <c r="A1" s="1232" t="s">
        <v>1694</v>
      </c>
      <c r="B1" s="845" t="s">
        <v>433</v>
      </c>
      <c r="C1" s="216"/>
      <c r="D1" s="287">
        <v>0</v>
      </c>
      <c r="E1" s="287" t="s">
        <v>1111</v>
      </c>
      <c r="F1" s="287" t="s">
        <v>1112</v>
      </c>
      <c r="G1" s="287" t="s">
        <v>481</v>
      </c>
      <c r="H1" s="299" t="s">
        <v>113</v>
      </c>
      <c r="I1" s="295"/>
    </row>
    <row r="2" spans="1:9" ht="14.25" customHeight="1">
      <c r="A2" s="1359"/>
      <c r="B2" s="1255"/>
      <c r="C2" s="1231" t="s">
        <v>1699</v>
      </c>
      <c r="D2" s="1235" t="s">
        <v>78</v>
      </c>
      <c r="E2" s="1236"/>
      <c r="F2" s="1236"/>
      <c r="G2" s="1236"/>
      <c r="H2" s="1236"/>
      <c r="I2" s="1237"/>
    </row>
    <row r="3" spans="1:9" ht="18" customHeight="1">
      <c r="A3" s="1359"/>
      <c r="B3" s="1255"/>
      <c r="C3" s="1231"/>
      <c r="D3" s="37">
        <f>'obsah 2'!C305</f>
        <v>3226</v>
      </c>
      <c r="E3" s="37">
        <f>'obsah 2'!D305</f>
        <v>3357</v>
      </c>
      <c r="F3" s="37">
        <f>'obsah 2'!E305</f>
        <v>3400</v>
      </c>
      <c r="G3" s="37">
        <f>'obsah 2'!F305</f>
        <v>3771</v>
      </c>
      <c r="H3" s="1082" t="s">
        <v>221</v>
      </c>
      <c r="I3" s="112"/>
    </row>
    <row r="4" spans="1:9" ht="14.25" customHeight="1">
      <c r="A4" s="1359"/>
      <c r="B4" s="1255"/>
      <c r="C4" s="1231"/>
      <c r="D4" s="113"/>
      <c r="E4" s="130"/>
      <c r="F4" s="130"/>
      <c r="G4" s="156"/>
      <c r="H4" s="156"/>
      <c r="I4" s="173">
        <v>4331</v>
      </c>
    </row>
    <row r="5" spans="1:9" ht="14.25" customHeight="1">
      <c r="A5" s="1359"/>
      <c r="B5" s="1255"/>
      <c r="C5" s="1231"/>
      <c r="D5" s="1251" t="s">
        <v>66</v>
      </c>
      <c r="E5" s="1256"/>
      <c r="F5" s="1256"/>
      <c r="G5" s="1251" t="s">
        <v>67</v>
      </c>
      <c r="H5" s="1256"/>
      <c r="I5" s="1257"/>
    </row>
    <row r="6" spans="1:9" ht="14.25" customHeight="1">
      <c r="A6" s="1359"/>
      <c r="B6" s="1255"/>
      <c r="C6" s="1231"/>
      <c r="D6" s="42" t="s">
        <v>68</v>
      </c>
      <c r="E6" s="1248" t="s">
        <v>434</v>
      </c>
      <c r="F6" s="1259"/>
      <c r="G6" s="1253" t="s">
        <v>69</v>
      </c>
      <c r="H6" s="1259"/>
      <c r="I6" s="114" t="s">
        <v>435</v>
      </c>
    </row>
    <row r="7" spans="1:9" ht="14.25" customHeight="1">
      <c r="A7" s="1359"/>
      <c r="B7" s="1255"/>
      <c r="C7" s="1231"/>
      <c r="D7" s="42" t="s">
        <v>70</v>
      </c>
      <c r="E7" s="1248" t="s">
        <v>1010</v>
      </c>
      <c r="F7" s="1259"/>
      <c r="G7" s="1253" t="s">
        <v>71</v>
      </c>
      <c r="H7" s="1259"/>
      <c r="I7" s="114">
        <v>63.5</v>
      </c>
    </row>
    <row r="8" spans="1:9" ht="14.25" customHeight="1">
      <c r="A8" s="1359"/>
      <c r="B8" s="1255"/>
      <c r="C8" s="1231"/>
      <c r="D8" s="42" t="s">
        <v>72</v>
      </c>
      <c r="E8" s="42"/>
      <c r="F8" s="45">
        <v>1</v>
      </c>
      <c r="G8" s="1253" t="s">
        <v>73</v>
      </c>
      <c r="H8" s="1259"/>
      <c r="I8" s="114">
        <v>46</v>
      </c>
    </row>
    <row r="9" spans="1:9" ht="14.25" customHeight="1">
      <c r="A9" s="1359"/>
      <c r="B9" s="1255"/>
      <c r="C9" s="12" t="s">
        <v>425</v>
      </c>
      <c r="D9" s="1391">
        <f>'obsah 1'!L69</f>
        <v>749</v>
      </c>
      <c r="E9" s="1350"/>
      <c r="F9" s="419">
        <v>590</v>
      </c>
      <c r="G9" s="131" t="s">
        <v>74</v>
      </c>
      <c r="H9" s="50"/>
      <c r="I9" s="137" t="s">
        <v>436</v>
      </c>
    </row>
    <row r="10" spans="1:9" ht="14.25" customHeight="1" thickBot="1">
      <c r="A10" s="1360"/>
      <c r="B10" s="428" t="s">
        <v>1061</v>
      </c>
      <c r="C10" s="521" t="s">
        <v>1329</v>
      </c>
      <c r="D10" s="1260">
        <f>'obsah 1'!L66</f>
        <v>595</v>
      </c>
      <c r="E10" s="1290"/>
      <c r="F10" s="705">
        <v>541</v>
      </c>
      <c r="G10" s="1613" t="s">
        <v>1296</v>
      </c>
      <c r="H10" s="1614"/>
      <c r="I10" s="706" t="s">
        <v>211</v>
      </c>
    </row>
    <row r="11" spans="1:9" ht="10.25" customHeight="1" thickBot="1">
      <c r="A11" s="862"/>
      <c r="B11" s="18"/>
      <c r="C11" s="16"/>
      <c r="D11" s="47"/>
      <c r="E11" s="47"/>
      <c r="F11" s="47"/>
      <c r="G11" s="47"/>
      <c r="H11" s="47"/>
      <c r="I11" s="47"/>
    </row>
    <row r="12" spans="1:9" ht="18" customHeight="1">
      <c r="A12" s="1232" t="s">
        <v>1694</v>
      </c>
      <c r="B12" s="845" t="s">
        <v>437</v>
      </c>
      <c r="C12" s="216"/>
      <c r="D12" s="287">
        <v>0</v>
      </c>
      <c r="E12" s="287" t="s">
        <v>1111</v>
      </c>
      <c r="F12" s="287" t="s">
        <v>1112</v>
      </c>
      <c r="G12" s="287" t="s">
        <v>481</v>
      </c>
      <c r="H12" s="299" t="s">
        <v>113</v>
      </c>
      <c r="I12" s="295"/>
    </row>
    <row r="13" spans="1:9" ht="18" customHeight="1">
      <c r="A13" s="1359"/>
      <c r="B13" s="1615"/>
      <c r="C13" s="1231" t="s">
        <v>1700</v>
      </c>
      <c r="D13" s="1235" t="s">
        <v>78</v>
      </c>
      <c r="E13" s="1236"/>
      <c r="F13" s="1236"/>
      <c r="G13" s="1236"/>
      <c r="H13" s="1236"/>
      <c r="I13" s="1237"/>
    </row>
    <row r="14" spans="1:9" ht="18" customHeight="1">
      <c r="A14" s="1359"/>
      <c r="B14" s="1615"/>
      <c r="C14" s="1231"/>
      <c r="D14" s="37">
        <f>'obsah 2'!C306</f>
        <v>2752</v>
      </c>
      <c r="E14" s="37">
        <f>'obsah 2'!D306</f>
        <v>2883</v>
      </c>
      <c r="F14" s="37">
        <f>'obsah 2'!E306</f>
        <v>2926</v>
      </c>
      <c r="G14" s="37">
        <f>'obsah 2'!F306</f>
        <v>3297</v>
      </c>
      <c r="H14" s="1082" t="s">
        <v>221</v>
      </c>
      <c r="I14" s="112"/>
    </row>
    <row r="15" spans="1:9" ht="18" customHeight="1">
      <c r="A15" s="1359"/>
      <c r="B15" s="1615"/>
      <c r="C15" s="1231"/>
      <c r="D15" s="113"/>
      <c r="E15" s="130"/>
      <c r="F15" s="130"/>
      <c r="G15" s="156"/>
      <c r="H15" s="156"/>
      <c r="I15" s="173">
        <v>3857</v>
      </c>
    </row>
    <row r="16" spans="1:9" ht="12.75" customHeight="1">
      <c r="A16" s="1359"/>
      <c r="B16" s="1615"/>
      <c r="C16" s="1231"/>
      <c r="D16" s="1251" t="s">
        <v>66</v>
      </c>
      <c r="E16" s="1256"/>
      <c r="F16" s="1256"/>
      <c r="G16" s="1251" t="s">
        <v>67</v>
      </c>
      <c r="H16" s="1256"/>
      <c r="I16" s="1257"/>
    </row>
    <row r="17" spans="1:9" ht="12.75" customHeight="1">
      <c r="A17" s="1359"/>
      <c r="B17" s="1615"/>
      <c r="C17" s="1231"/>
      <c r="D17" s="42" t="s">
        <v>68</v>
      </c>
      <c r="E17" s="1248" t="s">
        <v>179</v>
      </c>
      <c r="F17" s="1259"/>
      <c r="G17" s="1253" t="s">
        <v>69</v>
      </c>
      <c r="H17" s="1259"/>
      <c r="I17" s="114" t="s">
        <v>438</v>
      </c>
    </row>
    <row r="18" spans="1:9" ht="12.75" customHeight="1">
      <c r="A18" s="1359"/>
      <c r="B18" s="1615"/>
      <c r="C18" s="1231"/>
      <c r="D18" s="42" t="s">
        <v>70</v>
      </c>
      <c r="E18" s="1248" t="s">
        <v>1010</v>
      </c>
      <c r="F18" s="1259"/>
      <c r="G18" s="1253" t="s">
        <v>71</v>
      </c>
      <c r="H18" s="1259"/>
      <c r="I18" s="114">
        <v>63.5</v>
      </c>
    </row>
    <row r="19" spans="1:9" ht="12.75" customHeight="1">
      <c r="A19" s="1359"/>
      <c r="B19" s="1615"/>
      <c r="C19" s="1231"/>
      <c r="D19" s="42" t="s">
        <v>72</v>
      </c>
      <c r="E19" s="42"/>
      <c r="F19" s="45">
        <v>1</v>
      </c>
      <c r="G19" s="1253" t="s">
        <v>73</v>
      </c>
      <c r="H19" s="1259"/>
      <c r="I19" s="114">
        <v>46</v>
      </c>
    </row>
    <row r="20" spans="1:9" ht="14">
      <c r="A20" s="1359"/>
      <c r="B20" s="1615"/>
      <c r="C20" s="12" t="s">
        <v>425</v>
      </c>
      <c r="D20" s="1391">
        <f>'obsah 1'!L69</f>
        <v>749</v>
      </c>
      <c r="E20" s="1350"/>
      <c r="F20" s="419">
        <v>590</v>
      </c>
      <c r="G20" s="131" t="s">
        <v>74</v>
      </c>
      <c r="H20" s="50"/>
      <c r="I20" s="137" t="s">
        <v>130</v>
      </c>
    </row>
    <row r="21" spans="1:9" thickBot="1">
      <c r="A21" s="1360"/>
      <c r="B21" s="428" t="s">
        <v>1061</v>
      </c>
      <c r="C21" s="521" t="s">
        <v>1329</v>
      </c>
      <c r="D21" s="1260">
        <f>'obsah 1'!L66</f>
        <v>595</v>
      </c>
      <c r="E21" s="1290"/>
      <c r="F21" s="705">
        <v>541</v>
      </c>
      <c r="G21" s="1508" t="s">
        <v>1305</v>
      </c>
      <c r="H21" s="1290"/>
      <c r="I21" s="371" t="s">
        <v>211</v>
      </c>
    </row>
    <row r="22" spans="1:9" ht="10.25" customHeight="1" thickBot="1">
      <c r="A22" s="862"/>
      <c r="B22" s="18"/>
      <c r="C22" s="16"/>
      <c r="D22" s="47"/>
      <c r="E22" s="47"/>
      <c r="F22" s="47"/>
      <c r="G22" s="47"/>
      <c r="H22" s="47"/>
      <c r="I22" s="47"/>
    </row>
    <row r="23" spans="1:9" ht="18" customHeight="1">
      <c r="A23" s="1232" t="s">
        <v>1694</v>
      </c>
      <c r="B23" s="847" t="s">
        <v>439</v>
      </c>
      <c r="C23" s="313"/>
      <c r="D23" s="287">
        <v>0</v>
      </c>
      <c r="E23" s="287" t="s">
        <v>1111</v>
      </c>
      <c r="F23" s="287" t="s">
        <v>1112</v>
      </c>
      <c r="G23" s="287" t="s">
        <v>481</v>
      </c>
      <c r="H23" s="299" t="s">
        <v>113</v>
      </c>
      <c r="I23" s="295"/>
    </row>
    <row r="24" spans="1:9" ht="14.25" customHeight="1">
      <c r="A24" s="1359"/>
      <c r="B24" s="1242"/>
      <c r="C24" s="1231" t="s">
        <v>1701</v>
      </c>
      <c r="D24" s="1235" t="s">
        <v>78</v>
      </c>
      <c r="E24" s="1236"/>
      <c r="F24" s="1236"/>
      <c r="G24" s="1236"/>
      <c r="H24" s="1236"/>
      <c r="I24" s="1237"/>
    </row>
    <row r="25" spans="1:9" ht="18" customHeight="1">
      <c r="A25" s="1359"/>
      <c r="B25" s="1242"/>
      <c r="C25" s="1231"/>
      <c r="D25" s="37">
        <f>'obsah 2'!C307</f>
        <v>2683</v>
      </c>
      <c r="E25" s="37">
        <f>'obsah 2'!D307</f>
        <v>2814</v>
      </c>
      <c r="F25" s="37">
        <f>'obsah 2'!E307</f>
        <v>2870</v>
      </c>
      <c r="G25" s="37">
        <f>'obsah 2'!F307</f>
        <v>3227</v>
      </c>
      <c r="H25" s="1082" t="s">
        <v>221</v>
      </c>
      <c r="I25" s="112"/>
    </row>
    <row r="26" spans="1:9" ht="14.25" customHeight="1">
      <c r="A26" s="1359"/>
      <c r="B26" s="1242"/>
      <c r="C26" s="1231"/>
      <c r="D26" s="113"/>
      <c r="E26" s="130"/>
      <c r="F26" s="130"/>
      <c r="G26" s="156"/>
      <c r="H26" s="156"/>
      <c r="I26" s="173">
        <v>3787</v>
      </c>
    </row>
    <row r="27" spans="1:9" ht="14.25" customHeight="1">
      <c r="A27" s="1359"/>
      <c r="B27" s="1242"/>
      <c r="C27" s="1231"/>
      <c r="D27" s="1251" t="s">
        <v>66</v>
      </c>
      <c r="E27" s="1256"/>
      <c r="F27" s="1256"/>
      <c r="G27" s="1251" t="s">
        <v>67</v>
      </c>
      <c r="H27" s="1256"/>
      <c r="I27" s="1257"/>
    </row>
    <row r="28" spans="1:9" ht="14.25" customHeight="1">
      <c r="A28" s="1359"/>
      <c r="B28" s="1242"/>
      <c r="C28" s="1231"/>
      <c r="D28" s="42" t="s">
        <v>68</v>
      </c>
      <c r="E28" s="1248" t="s">
        <v>440</v>
      </c>
      <c r="F28" s="1259"/>
      <c r="G28" s="1253" t="s">
        <v>69</v>
      </c>
      <c r="H28" s="1259"/>
      <c r="I28" s="114" t="s">
        <v>441</v>
      </c>
    </row>
    <row r="29" spans="1:9" ht="14.25" customHeight="1">
      <c r="A29" s="1359"/>
      <c r="B29" s="1242"/>
      <c r="C29" s="1231"/>
      <c r="D29" s="99" t="s">
        <v>70</v>
      </c>
      <c r="E29" s="1244" t="s">
        <v>973</v>
      </c>
      <c r="F29" s="1350"/>
      <c r="G29" s="1246" t="s">
        <v>71</v>
      </c>
      <c r="H29" s="1350"/>
      <c r="I29" s="114">
        <v>62</v>
      </c>
    </row>
    <row r="30" spans="1:9" ht="14.25" customHeight="1">
      <c r="A30" s="1359"/>
      <c r="B30" s="1242"/>
      <c r="C30" s="1231"/>
      <c r="D30" s="276" t="s">
        <v>72</v>
      </c>
      <c r="E30" s="276"/>
      <c r="F30" s="484">
        <v>1</v>
      </c>
      <c r="G30" s="1221" t="s">
        <v>73</v>
      </c>
      <c r="H30" s="1219"/>
      <c r="I30" s="316">
        <v>44</v>
      </c>
    </row>
    <row r="31" spans="1:9" ht="14.25" customHeight="1">
      <c r="A31" s="1359"/>
      <c r="B31" s="1242"/>
      <c r="C31" s="116"/>
      <c r="D31" s="1214"/>
      <c r="E31" s="1214"/>
      <c r="F31" s="1214"/>
      <c r="G31" s="276" t="s">
        <v>74</v>
      </c>
      <c r="H31" s="307"/>
      <c r="I31" s="316" t="s">
        <v>442</v>
      </c>
    </row>
    <row r="32" spans="1:9" ht="14.25" customHeight="1" thickBot="1">
      <c r="A32" s="1360"/>
      <c r="B32" s="401" t="s">
        <v>1061</v>
      </c>
      <c r="C32" s="495"/>
      <c r="D32" s="221"/>
      <c r="E32" s="221"/>
      <c r="F32" s="688"/>
      <c r="G32" s="1611" t="s">
        <v>1296</v>
      </c>
      <c r="H32" s="1612"/>
      <c r="I32" s="139" t="s">
        <v>211</v>
      </c>
    </row>
    <row r="33" spans="1:9" ht="10.25" customHeight="1" thickBot="1"/>
    <row r="34" spans="1:9" ht="18" customHeight="1">
      <c r="A34" s="1232" t="s">
        <v>1694</v>
      </c>
      <c r="B34" s="847" t="s">
        <v>27</v>
      </c>
      <c r="C34" s="313"/>
      <c r="D34" s="287">
        <v>0</v>
      </c>
      <c r="E34" s="287" t="s">
        <v>1111</v>
      </c>
      <c r="F34" s="287" t="s">
        <v>1112</v>
      </c>
      <c r="G34" s="287" t="s">
        <v>481</v>
      </c>
      <c r="H34" s="299" t="s">
        <v>113</v>
      </c>
      <c r="I34" s="295"/>
    </row>
    <row r="35" spans="1:9" ht="14.25" customHeight="1">
      <c r="A35" s="1359"/>
      <c r="B35" s="1610"/>
      <c r="C35" s="1231" t="s">
        <v>1702</v>
      </c>
      <c r="D35" s="1235" t="s">
        <v>78</v>
      </c>
      <c r="E35" s="1236"/>
      <c r="F35" s="1236"/>
      <c r="G35" s="1236"/>
      <c r="H35" s="1236"/>
      <c r="I35" s="1237"/>
    </row>
    <row r="36" spans="1:9" ht="18" customHeight="1">
      <c r="A36" s="1359"/>
      <c r="B36" s="1610"/>
      <c r="C36" s="1231"/>
      <c r="D36" s="37">
        <f>'obsah 2'!C308</f>
        <v>2225</v>
      </c>
      <c r="E36" s="37">
        <f>'obsah 2'!D308</f>
        <v>2356</v>
      </c>
      <c r="F36" s="37">
        <f>'obsah 2'!E308</f>
        <v>2399</v>
      </c>
      <c r="G36" s="37">
        <f>'obsah 2'!F308</f>
        <v>2770</v>
      </c>
      <c r="H36" s="1082" t="s">
        <v>221</v>
      </c>
      <c r="I36" s="112"/>
    </row>
    <row r="37" spans="1:9" ht="14.25" customHeight="1">
      <c r="A37" s="1359"/>
      <c r="B37" s="1610"/>
      <c r="C37" s="1231"/>
      <c r="D37" s="113"/>
      <c r="E37" s="130"/>
      <c r="F37" s="130"/>
      <c r="G37" s="156"/>
      <c r="H37" s="156"/>
      <c r="I37" s="173">
        <v>3330</v>
      </c>
    </row>
    <row r="38" spans="1:9" ht="14.25" customHeight="1">
      <c r="A38" s="1359"/>
      <c r="B38" s="1610"/>
      <c r="C38" s="1231"/>
      <c r="D38" s="1251" t="s">
        <v>66</v>
      </c>
      <c r="E38" s="1256"/>
      <c r="F38" s="1256"/>
      <c r="G38" s="1251" t="s">
        <v>67</v>
      </c>
      <c r="H38" s="1256"/>
      <c r="I38" s="1257"/>
    </row>
    <row r="39" spans="1:9" ht="14.25" customHeight="1">
      <c r="A39" s="1359"/>
      <c r="B39" s="1610"/>
      <c r="C39" s="1231"/>
      <c r="D39" s="42" t="s">
        <v>68</v>
      </c>
      <c r="E39" s="1248" t="s">
        <v>443</v>
      </c>
      <c r="F39" s="1259"/>
      <c r="G39" s="1253" t="s">
        <v>69</v>
      </c>
      <c r="H39" s="1259"/>
      <c r="I39" s="114" t="s">
        <v>441</v>
      </c>
    </row>
    <row r="40" spans="1:9" ht="14.25" customHeight="1">
      <c r="A40" s="1359"/>
      <c r="B40" s="1610"/>
      <c r="C40" s="1231"/>
      <c r="D40" s="99" t="s">
        <v>70</v>
      </c>
      <c r="E40" s="1244" t="s">
        <v>973</v>
      </c>
      <c r="F40" s="1350"/>
      <c r="G40" s="1253" t="s">
        <v>71</v>
      </c>
      <c r="H40" s="1259"/>
      <c r="I40" s="114">
        <v>62</v>
      </c>
    </row>
    <row r="41" spans="1:9" ht="14.25" customHeight="1">
      <c r="A41" s="1359"/>
      <c r="B41" s="1610"/>
      <c r="C41" s="1231"/>
      <c r="D41" s="276" t="s">
        <v>72</v>
      </c>
      <c r="E41" s="276"/>
      <c r="F41" s="307">
        <v>1</v>
      </c>
      <c r="G41" s="1356" t="s">
        <v>73</v>
      </c>
      <c r="H41" s="1350"/>
      <c r="I41" s="114">
        <v>44</v>
      </c>
    </row>
    <row r="42" spans="1:9" ht="14.25" customHeight="1">
      <c r="A42" s="1359"/>
      <c r="B42" s="1610"/>
      <c r="C42" s="116"/>
      <c r="D42" s="1214"/>
      <c r="E42" s="1214"/>
      <c r="F42" s="1214"/>
      <c r="G42" s="276" t="s">
        <v>74</v>
      </c>
      <c r="H42" s="307"/>
      <c r="I42" s="316" t="s">
        <v>442</v>
      </c>
    </row>
    <row r="43" spans="1:9" ht="14.25" customHeight="1" thickBot="1">
      <c r="A43" s="1360"/>
      <c r="B43" s="401" t="s">
        <v>1061</v>
      </c>
      <c r="C43" s="495"/>
      <c r="D43" s="221"/>
      <c r="E43" s="221"/>
      <c r="F43" s="221"/>
      <c r="G43" s="1611" t="s">
        <v>1296</v>
      </c>
      <c r="H43" s="1612"/>
      <c r="I43" s="139" t="s">
        <v>211</v>
      </c>
    </row>
    <row r="44" spans="1:9" ht="13.5" customHeight="1">
      <c r="B44" s="1022" t="s">
        <v>2042</v>
      </c>
    </row>
  </sheetData>
  <mergeCells count="54">
    <mergeCell ref="B2:B9"/>
    <mergeCell ref="B13:B20"/>
    <mergeCell ref="B24:B31"/>
    <mergeCell ref="C24:C30"/>
    <mergeCell ref="C13:C19"/>
    <mergeCell ref="C2:C8"/>
    <mergeCell ref="D13:I13"/>
    <mergeCell ref="G16:I16"/>
    <mergeCell ref="G17:H17"/>
    <mergeCell ref="G18:H18"/>
    <mergeCell ref="D16:F16"/>
    <mergeCell ref="E17:F17"/>
    <mergeCell ref="E18:F18"/>
    <mergeCell ref="G10:H10"/>
    <mergeCell ref="A12:A21"/>
    <mergeCell ref="A1:A10"/>
    <mergeCell ref="A23:A32"/>
    <mergeCell ref="D2:I2"/>
    <mergeCell ref="D5:F5"/>
    <mergeCell ref="G5:I5"/>
    <mergeCell ref="G6:H6"/>
    <mergeCell ref="D9:E9"/>
    <mergeCell ref="D10:E10"/>
    <mergeCell ref="G32:H32"/>
    <mergeCell ref="E29:F29"/>
    <mergeCell ref="E6:F6"/>
    <mergeCell ref="E7:F7"/>
    <mergeCell ref="G7:H7"/>
    <mergeCell ref="G8:H8"/>
    <mergeCell ref="D27:F27"/>
    <mergeCell ref="G27:I27"/>
    <mergeCell ref="G19:H19"/>
    <mergeCell ref="D21:E21"/>
    <mergeCell ref="G28:H28"/>
    <mergeCell ref="E28:F28"/>
    <mergeCell ref="D20:E20"/>
    <mergeCell ref="G21:H21"/>
    <mergeCell ref="D24:I24"/>
    <mergeCell ref="G29:H29"/>
    <mergeCell ref="G43:H43"/>
    <mergeCell ref="D38:F38"/>
    <mergeCell ref="E40:F40"/>
    <mergeCell ref="G40:H40"/>
    <mergeCell ref="G38:I38"/>
    <mergeCell ref="E39:F39"/>
    <mergeCell ref="G39:H39"/>
    <mergeCell ref="D31:F31"/>
    <mergeCell ref="G30:H30"/>
    <mergeCell ref="A34:A43"/>
    <mergeCell ref="D35:I35"/>
    <mergeCell ref="G41:H41"/>
    <mergeCell ref="B35:B42"/>
    <mergeCell ref="D42:F42"/>
    <mergeCell ref="C35:C41"/>
  </mergeCells>
  <hyperlinks>
    <hyperlink ref="B10" r:id="rId1" xr:uid="{00000000-0004-0000-2600-000000000000}"/>
    <hyperlink ref="B21" r:id="rId2" xr:uid="{00000000-0004-0000-2600-000001000000}"/>
    <hyperlink ref="B32" r:id="rId3" xr:uid="{00000000-0004-0000-2600-000002000000}"/>
    <hyperlink ref="B43" r:id="rId4" xr:uid="{00000000-0004-0000-2600-000003000000}"/>
  </hyperlinks>
  <pageMargins left="0.39370078740157483" right="7.874015748031496E-2" top="0.74803149606299213" bottom="0.74803149606299213" header="0" footer="0"/>
  <pageSetup paperSize="9" scale="81" orientation="portrait" r:id="rId5"/>
  <headerFooter>
    <oddHeader>&amp;C&amp;11Classic</oddHeader>
    <oddFooter>&amp;C&amp;11&amp;A</oddFooter>
  </headerFooter>
  <drawing r:id="rId6"/>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List4">
    <pageSetUpPr fitToPage="1"/>
  </sheetPr>
  <dimension ref="A1:I61"/>
  <sheetViews>
    <sheetView zoomScale="90" zoomScaleNormal="90" zoomScaleSheetLayoutView="90" workbookViewId="0">
      <selection sqref="A1:A12"/>
    </sheetView>
  </sheetViews>
  <sheetFormatPr baseColWidth="10" defaultColWidth="14.3984375" defaultRowHeight="15" customHeight="1"/>
  <cols>
    <col min="1" max="1" width="2.3984375" style="33" customWidth="1"/>
    <col min="2" max="2" width="19.19921875" customWidth="1"/>
    <col min="3" max="3" width="50.796875" customWidth="1"/>
    <col min="4" max="8" width="9.796875" style="29" customWidth="1"/>
    <col min="9" max="9" width="11" style="29" customWidth="1"/>
    <col min="10" max="10" width="8.796875" customWidth="1"/>
    <col min="11" max="14" width="9.19921875" customWidth="1"/>
    <col min="15" max="26" width="8.796875" customWidth="1"/>
  </cols>
  <sheetData>
    <row r="1" spans="1:9" s="844" customFormat="1" ht="18" customHeight="1">
      <c r="A1" s="1222" t="s">
        <v>1</v>
      </c>
      <c r="B1" s="841" t="s">
        <v>2001</v>
      </c>
      <c r="C1" s="842"/>
      <c r="D1" s="378">
        <v>0</v>
      </c>
      <c r="E1" s="378" t="s">
        <v>1111</v>
      </c>
      <c r="F1" s="378" t="s">
        <v>1112</v>
      </c>
      <c r="G1" s="378" t="s">
        <v>481</v>
      </c>
      <c r="H1" s="378" t="s">
        <v>113</v>
      </c>
      <c r="I1" s="896"/>
    </row>
    <row r="2" spans="1:9" ht="14.25" customHeight="1">
      <c r="A2" s="1223"/>
      <c r="B2" s="1229"/>
      <c r="C2" s="1231" t="s">
        <v>1589</v>
      </c>
      <c r="D2" s="1225" t="s">
        <v>78</v>
      </c>
      <c r="E2" s="1215"/>
      <c r="F2" s="1215"/>
      <c r="G2" s="1215"/>
      <c r="H2" s="1215"/>
      <c r="I2" s="1228"/>
    </row>
    <row r="3" spans="1:9" ht="18" customHeight="1">
      <c r="A3" s="1223"/>
      <c r="B3" s="1229"/>
      <c r="C3" s="1231"/>
      <c r="D3" s="337" t="s">
        <v>221</v>
      </c>
      <c r="E3" s="147">
        <f>'obsah 2'!D54</f>
        <v>6477</v>
      </c>
      <c r="F3" s="147">
        <f>'obsah 2'!E54</f>
        <v>6705</v>
      </c>
      <c r="G3" s="147">
        <f>'obsah 2'!F54</f>
        <v>6868</v>
      </c>
      <c r="H3" s="147">
        <f>'obsah 2'!G54</f>
        <v>7553</v>
      </c>
      <c r="I3" s="270"/>
    </row>
    <row r="4" spans="1:9" ht="14.25" customHeight="1">
      <c r="A4" s="1223"/>
      <c r="B4" s="1229"/>
      <c r="C4" s="1231"/>
      <c r="D4" s="130"/>
      <c r="E4" s="130"/>
      <c r="F4" s="156"/>
      <c r="G4" s="156"/>
      <c r="H4" s="156"/>
      <c r="I4" s="173"/>
    </row>
    <row r="5" spans="1:9" ht="14.25" customHeight="1">
      <c r="A5" s="1223"/>
      <c r="B5" s="1229"/>
      <c r="C5" s="1231"/>
      <c r="D5" s="1225" t="s">
        <v>66</v>
      </c>
      <c r="E5" s="1215"/>
      <c r="F5" s="1215"/>
      <c r="G5" s="1225" t="s">
        <v>67</v>
      </c>
      <c r="H5" s="1215"/>
      <c r="I5" s="1228"/>
    </row>
    <row r="6" spans="1:9" ht="14.25" customHeight="1">
      <c r="A6" s="1223"/>
      <c r="B6" s="1229"/>
      <c r="C6" s="1231"/>
      <c r="D6" s="276" t="s">
        <v>68</v>
      </c>
      <c r="E6" s="1213" t="s">
        <v>79</v>
      </c>
      <c r="F6" s="1219"/>
      <c r="G6" s="1221" t="s">
        <v>69</v>
      </c>
      <c r="H6" s="1219"/>
      <c r="I6" s="127" t="s">
        <v>80</v>
      </c>
    </row>
    <row r="7" spans="1:9" ht="14.25" customHeight="1">
      <c r="A7" s="1223"/>
      <c r="B7" s="1229"/>
      <c r="C7" s="1231"/>
      <c r="D7" s="276" t="s">
        <v>70</v>
      </c>
      <c r="E7" s="1213" t="s">
        <v>947</v>
      </c>
      <c r="F7" s="1219"/>
      <c r="G7" s="1221" t="s">
        <v>71</v>
      </c>
      <c r="H7" s="1219"/>
      <c r="I7" s="127">
        <v>68</v>
      </c>
    </row>
    <row r="8" spans="1:9" ht="14.25" customHeight="1">
      <c r="A8" s="1223"/>
      <c r="B8" s="1229"/>
      <c r="C8" s="1231"/>
      <c r="D8" s="276" t="s">
        <v>72</v>
      </c>
      <c r="E8" s="276"/>
      <c r="F8" s="307">
        <v>1</v>
      </c>
      <c r="G8" s="1221" t="s">
        <v>73</v>
      </c>
      <c r="H8" s="1219"/>
      <c r="I8" s="127" t="s">
        <v>81</v>
      </c>
    </row>
    <row r="9" spans="1:9" ht="14.25" customHeight="1">
      <c r="A9" s="1223"/>
      <c r="B9" s="1229"/>
      <c r="C9" s="1231"/>
      <c r="D9" s="1213"/>
      <c r="E9" s="1213"/>
      <c r="F9" s="312"/>
      <c r="G9" s="492" t="s">
        <v>74</v>
      </c>
      <c r="H9" s="307"/>
      <c r="I9" s="127" t="s">
        <v>82</v>
      </c>
    </row>
    <row r="10" spans="1:9" ht="14.25" customHeight="1">
      <c r="A10" s="1223"/>
      <c r="B10" s="1229"/>
      <c r="C10" s="286" t="s">
        <v>1779</v>
      </c>
      <c r="D10" s="1220">
        <f>'obsah 1'!L67</f>
        <v>982</v>
      </c>
      <c r="E10" s="1220"/>
      <c r="F10" s="312"/>
      <c r="G10" s="1230" t="s">
        <v>1296</v>
      </c>
      <c r="H10" s="1219"/>
      <c r="I10" s="127" t="s">
        <v>83</v>
      </c>
    </row>
    <row r="11" spans="1:9" ht="14.25" customHeight="1">
      <c r="A11" s="1223"/>
      <c r="B11" s="831"/>
      <c r="C11" s="129" t="s">
        <v>1281</v>
      </c>
      <c r="D11" s="1220">
        <f>'obsah 1'!J142</f>
        <v>401</v>
      </c>
      <c r="E11" s="1219"/>
      <c r="F11" s="312">
        <v>895</v>
      </c>
      <c r="G11" s="1214"/>
      <c r="H11" s="1215"/>
      <c r="I11" s="488"/>
    </row>
    <row r="12" spans="1:9" ht="14.25" customHeight="1" thickBot="1">
      <c r="A12" s="1224"/>
      <c r="B12" s="825" t="s">
        <v>1061</v>
      </c>
      <c r="C12" s="302"/>
      <c r="D12" s="1226"/>
      <c r="E12" s="1227"/>
      <c r="F12" s="300">
        <v>758</v>
      </c>
      <c r="G12" s="1216"/>
      <c r="H12" s="1216"/>
      <c r="I12" s="303"/>
    </row>
    <row r="13" spans="1:9" ht="10.25" customHeight="1" thickBot="1">
      <c r="A13" s="32"/>
      <c r="B13" s="5"/>
      <c r="C13" s="5"/>
      <c r="D13" s="28"/>
      <c r="E13" s="28"/>
      <c r="F13" s="28"/>
      <c r="G13" s="28"/>
      <c r="H13" s="28"/>
      <c r="I13" s="28"/>
    </row>
    <row r="14" spans="1:9" s="844" customFormat="1" ht="18" customHeight="1">
      <c r="A14" s="1232" t="s">
        <v>1</v>
      </c>
      <c r="B14" s="841" t="s">
        <v>2002</v>
      </c>
      <c r="C14" s="842"/>
      <c r="D14" s="287">
        <v>0</v>
      </c>
      <c r="E14" s="287" t="s">
        <v>1111</v>
      </c>
      <c r="F14" s="287" t="s">
        <v>1112</v>
      </c>
      <c r="G14" s="287" t="s">
        <v>481</v>
      </c>
      <c r="H14" s="287" t="s">
        <v>113</v>
      </c>
      <c r="I14" s="843"/>
    </row>
    <row r="15" spans="1:9" ht="14.25" customHeight="1">
      <c r="A15" s="1233"/>
      <c r="B15" s="1229"/>
      <c r="C15" s="1231" t="s">
        <v>1590</v>
      </c>
      <c r="D15" s="1235" t="s">
        <v>78</v>
      </c>
      <c r="E15" s="1236"/>
      <c r="F15" s="1236"/>
      <c r="G15" s="1236"/>
      <c r="H15" s="1236"/>
      <c r="I15" s="1237"/>
    </row>
    <row r="16" spans="1:9" ht="18" customHeight="1">
      <c r="A16" s="1233"/>
      <c r="B16" s="1229"/>
      <c r="C16" s="1231"/>
      <c r="D16" s="337" t="s">
        <v>221</v>
      </c>
      <c r="E16" s="37">
        <f>'obsah 2'!D55</f>
        <v>5524</v>
      </c>
      <c r="F16" s="37">
        <f>'obsah 2'!E55</f>
        <v>5752</v>
      </c>
      <c r="G16" s="37">
        <f>'obsah 2'!F55</f>
        <v>5915</v>
      </c>
      <c r="H16" s="37">
        <f>'obsah 2'!G55</f>
        <v>6600</v>
      </c>
      <c r="I16" s="112"/>
    </row>
    <row r="17" spans="1:9" ht="14.25" customHeight="1">
      <c r="A17" s="1233"/>
      <c r="B17" s="1229"/>
      <c r="C17" s="1231"/>
      <c r="D17" s="130"/>
      <c r="E17" s="130"/>
      <c r="F17" s="156"/>
      <c r="G17" s="156"/>
      <c r="H17" s="156"/>
      <c r="I17" s="173"/>
    </row>
    <row r="18" spans="1:9" ht="14.25" customHeight="1">
      <c r="A18" s="1233"/>
      <c r="B18" s="1229"/>
      <c r="C18" s="1231"/>
      <c r="D18" s="1225" t="s">
        <v>66</v>
      </c>
      <c r="E18" s="1215"/>
      <c r="F18" s="1215"/>
      <c r="G18" s="1225" t="s">
        <v>67</v>
      </c>
      <c r="H18" s="1215"/>
      <c r="I18" s="1228"/>
    </row>
    <row r="19" spans="1:9" ht="14.25" customHeight="1">
      <c r="A19" s="1233"/>
      <c r="B19" s="1229"/>
      <c r="C19" s="1231"/>
      <c r="D19" s="276" t="s">
        <v>68</v>
      </c>
      <c r="E19" s="1213" t="s">
        <v>84</v>
      </c>
      <c r="F19" s="1219"/>
      <c r="G19" s="1221" t="s">
        <v>69</v>
      </c>
      <c r="H19" s="1219"/>
      <c r="I19" s="127" t="s">
        <v>85</v>
      </c>
    </row>
    <row r="20" spans="1:9" ht="14.25" customHeight="1">
      <c r="A20" s="1233"/>
      <c r="B20" s="1229"/>
      <c r="C20" s="1231"/>
      <c r="D20" s="276" t="s">
        <v>70</v>
      </c>
      <c r="E20" s="1213" t="s">
        <v>947</v>
      </c>
      <c r="F20" s="1219"/>
      <c r="G20" s="1221" t="s">
        <v>71</v>
      </c>
      <c r="H20" s="1219"/>
      <c r="I20" s="127">
        <v>68</v>
      </c>
    </row>
    <row r="21" spans="1:9" ht="14.25" customHeight="1">
      <c r="A21" s="1233"/>
      <c r="B21" s="1229"/>
      <c r="C21" s="1231"/>
      <c r="D21" s="276" t="s">
        <v>72</v>
      </c>
      <c r="E21" s="276"/>
      <c r="F21" s="307">
        <v>1</v>
      </c>
      <c r="G21" s="1221" t="s">
        <v>73</v>
      </c>
      <c r="H21" s="1219"/>
      <c r="I21" s="127" t="s">
        <v>81</v>
      </c>
    </row>
    <row r="22" spans="1:9" ht="14.25" customHeight="1">
      <c r="A22" s="1233"/>
      <c r="B22" s="1229"/>
      <c r="C22" s="286" t="s">
        <v>1779</v>
      </c>
      <c r="D22" s="1220">
        <f>'obsah 1'!L67</f>
        <v>982</v>
      </c>
      <c r="E22" s="1220"/>
      <c r="F22" s="312"/>
      <c r="G22" s="276" t="s">
        <v>74</v>
      </c>
      <c r="H22" s="307"/>
      <c r="I22" s="127" t="s">
        <v>82</v>
      </c>
    </row>
    <row r="23" spans="1:9" ht="14.25" customHeight="1">
      <c r="A23" s="1233"/>
      <c r="B23" s="831"/>
      <c r="C23" s="129" t="s">
        <v>1281</v>
      </c>
      <c r="D23" s="1220">
        <f>'obsah 1'!J142</f>
        <v>401</v>
      </c>
      <c r="E23" s="1219"/>
      <c r="F23" s="312">
        <v>895</v>
      </c>
      <c r="G23" s="1221" t="s">
        <v>1296</v>
      </c>
      <c r="H23" s="1219"/>
      <c r="I23" s="127" t="s">
        <v>83</v>
      </c>
    </row>
    <row r="24" spans="1:9" ht="14.25" customHeight="1" thickBot="1">
      <c r="A24" s="1234"/>
      <c r="B24" s="825" t="s">
        <v>1061</v>
      </c>
      <c r="C24" s="302"/>
      <c r="D24" s="1226"/>
      <c r="E24" s="1227"/>
      <c r="F24" s="300">
        <v>758</v>
      </c>
      <c r="G24" s="1238"/>
      <c r="H24" s="1238"/>
      <c r="I24" s="1239"/>
    </row>
    <row r="25" spans="1:9" ht="10.25" customHeight="1" thickBot="1">
      <c r="A25" s="827"/>
      <c r="B25" s="192"/>
      <c r="C25" s="192"/>
      <c r="D25" s="192"/>
      <c r="E25" s="192"/>
      <c r="F25" s="192"/>
      <c r="G25" s="192"/>
      <c r="H25" s="192"/>
      <c r="I25" s="192"/>
    </row>
    <row r="26" spans="1:9" s="844" customFormat="1" ht="18" customHeight="1">
      <c r="A26" s="1232" t="s">
        <v>1</v>
      </c>
      <c r="B26" s="841" t="s">
        <v>2003</v>
      </c>
      <c r="C26" s="842"/>
      <c r="D26" s="287">
        <v>0</v>
      </c>
      <c r="E26" s="287" t="s">
        <v>1111</v>
      </c>
      <c r="F26" s="287" t="s">
        <v>1112</v>
      </c>
      <c r="G26" s="287" t="s">
        <v>481</v>
      </c>
      <c r="H26" s="287" t="s">
        <v>113</v>
      </c>
      <c r="I26" s="843"/>
    </row>
    <row r="27" spans="1:9" ht="14.25" customHeight="1">
      <c r="A27" s="1233"/>
      <c r="B27" s="1229"/>
      <c r="C27" s="1231" t="s">
        <v>1591</v>
      </c>
      <c r="D27" s="1235" t="s">
        <v>78</v>
      </c>
      <c r="E27" s="1236"/>
      <c r="F27" s="1236"/>
      <c r="G27" s="1236"/>
      <c r="H27" s="1236"/>
      <c r="I27" s="1237"/>
    </row>
    <row r="28" spans="1:9" ht="18" customHeight="1">
      <c r="A28" s="1233"/>
      <c r="B28" s="1229"/>
      <c r="C28" s="1231"/>
      <c r="D28" s="337" t="s">
        <v>221</v>
      </c>
      <c r="E28" s="37">
        <f>'obsah 2'!D56</f>
        <v>5260</v>
      </c>
      <c r="F28" s="37">
        <f>'obsah 2'!E56</f>
        <v>5488</v>
      </c>
      <c r="G28" s="37">
        <f>'obsah 2'!F56</f>
        <v>5650</v>
      </c>
      <c r="H28" s="37">
        <f>'obsah 2'!G56</f>
        <v>6335</v>
      </c>
      <c r="I28" s="112"/>
    </row>
    <row r="29" spans="1:9" ht="14.25" customHeight="1">
      <c r="A29" s="1233"/>
      <c r="B29" s="1229"/>
      <c r="C29" s="1231"/>
      <c r="D29" s="130"/>
      <c r="E29" s="130"/>
      <c r="F29" s="156"/>
      <c r="G29" s="156"/>
      <c r="H29" s="156"/>
      <c r="I29" s="173">
        <f>E29+973</f>
        <v>973</v>
      </c>
    </row>
    <row r="30" spans="1:9" ht="14.25" customHeight="1">
      <c r="A30" s="1233"/>
      <c r="B30" s="1229"/>
      <c r="C30" s="1231"/>
      <c r="D30" s="1225" t="s">
        <v>66</v>
      </c>
      <c r="E30" s="1215"/>
      <c r="F30" s="1215"/>
      <c r="G30" s="1225" t="s">
        <v>67</v>
      </c>
      <c r="H30" s="1215"/>
      <c r="I30" s="1228"/>
    </row>
    <row r="31" spans="1:9" ht="14.25" customHeight="1">
      <c r="A31" s="1233"/>
      <c r="B31" s="1229"/>
      <c r="C31" s="1231"/>
      <c r="D31" s="276" t="s">
        <v>68</v>
      </c>
      <c r="E31" s="1213" t="s">
        <v>86</v>
      </c>
      <c r="F31" s="1219"/>
      <c r="G31" s="1221" t="s">
        <v>69</v>
      </c>
      <c r="H31" s="1219"/>
      <c r="I31" s="127" t="s">
        <v>87</v>
      </c>
    </row>
    <row r="32" spans="1:9" ht="14.25" customHeight="1">
      <c r="A32" s="1233"/>
      <c r="B32" s="1229"/>
      <c r="C32" s="1231"/>
      <c r="D32" s="276" t="s">
        <v>70</v>
      </c>
      <c r="E32" s="1213" t="s">
        <v>947</v>
      </c>
      <c r="F32" s="1219"/>
      <c r="G32" s="1221" t="s">
        <v>71</v>
      </c>
      <c r="H32" s="1219"/>
      <c r="I32" s="127">
        <v>68</v>
      </c>
    </row>
    <row r="33" spans="1:9" ht="14.25" customHeight="1">
      <c r="A33" s="1233"/>
      <c r="B33" s="1229"/>
      <c r="C33" s="1231"/>
      <c r="D33" s="276" t="s">
        <v>72</v>
      </c>
      <c r="E33" s="276"/>
      <c r="F33" s="307">
        <v>1</v>
      </c>
      <c r="G33" s="1221" t="s">
        <v>73</v>
      </c>
      <c r="H33" s="1219"/>
      <c r="I33" s="127" t="s">
        <v>81</v>
      </c>
    </row>
    <row r="34" spans="1:9" ht="14.25" customHeight="1">
      <c r="A34" s="1233"/>
      <c r="B34" s="1229"/>
      <c r="C34" s="286" t="s">
        <v>1779</v>
      </c>
      <c r="D34" s="1220">
        <f>'obsah 1'!L67</f>
        <v>982</v>
      </c>
      <c r="E34" s="1220"/>
      <c r="F34" s="312"/>
      <c r="G34" s="276" t="s">
        <v>74</v>
      </c>
      <c r="H34" s="307"/>
      <c r="I34" s="127" t="s">
        <v>82</v>
      </c>
    </row>
    <row r="35" spans="1:9" ht="14.25" customHeight="1">
      <c r="A35" s="1233"/>
      <c r="B35" s="831"/>
      <c r="C35" s="129" t="s">
        <v>1281</v>
      </c>
      <c r="D35" s="1220">
        <f>'obsah 1'!J142</f>
        <v>401</v>
      </c>
      <c r="E35" s="1219"/>
      <c r="F35" s="312">
        <v>895</v>
      </c>
      <c r="G35" s="1221" t="s">
        <v>1296</v>
      </c>
      <c r="H35" s="1219"/>
      <c r="I35" s="127" t="s">
        <v>92</v>
      </c>
    </row>
    <row r="36" spans="1:9" ht="14.25" customHeight="1" thickBot="1">
      <c r="A36" s="1234"/>
      <c r="B36" s="825" t="s">
        <v>1061</v>
      </c>
      <c r="C36" s="302"/>
      <c r="D36" s="1226"/>
      <c r="E36" s="1227"/>
      <c r="F36" s="300">
        <v>758</v>
      </c>
      <c r="G36" s="1238"/>
      <c r="H36" s="1238"/>
      <c r="I36" s="1239"/>
    </row>
    <row r="37" spans="1:9" ht="10.25" customHeight="1" thickBot="1"/>
    <row r="38" spans="1:9" s="844" customFormat="1" ht="18" customHeight="1">
      <c r="A38" s="1232" t="s">
        <v>1</v>
      </c>
      <c r="B38" s="841" t="s">
        <v>2004</v>
      </c>
      <c r="C38" s="842"/>
      <c r="D38" s="287">
        <v>0</v>
      </c>
      <c r="E38" s="287" t="s">
        <v>1111</v>
      </c>
      <c r="F38" s="287" t="s">
        <v>1112</v>
      </c>
      <c r="G38" s="287" t="s">
        <v>481</v>
      </c>
      <c r="H38" s="287" t="s">
        <v>113</v>
      </c>
      <c r="I38" s="843"/>
    </row>
    <row r="39" spans="1:9" ht="14.25" customHeight="1">
      <c r="A39" s="1233"/>
      <c r="B39" s="1229"/>
      <c r="C39" s="1231" t="s">
        <v>1592</v>
      </c>
      <c r="D39" s="1235" t="s">
        <v>78</v>
      </c>
      <c r="E39" s="1236"/>
      <c r="F39" s="1236"/>
      <c r="G39" s="1236"/>
      <c r="H39" s="1236"/>
      <c r="I39" s="1237"/>
    </row>
    <row r="40" spans="1:9" ht="18" customHeight="1">
      <c r="A40" s="1233"/>
      <c r="B40" s="1229"/>
      <c r="C40" s="1231"/>
      <c r="D40" s="337" t="s">
        <v>221</v>
      </c>
      <c r="E40" s="37">
        <f>'obsah 2'!D57</f>
        <v>6472</v>
      </c>
      <c r="F40" s="37">
        <f>'obsah 2'!E57</f>
        <v>6609</v>
      </c>
      <c r="G40" s="37">
        <f>'obsah 2'!F57</f>
        <v>6706</v>
      </c>
      <c r="H40" s="37">
        <f>'obsah 2'!G57</f>
        <v>7117</v>
      </c>
      <c r="I40" s="112"/>
    </row>
    <row r="41" spans="1:9" ht="14.25" customHeight="1">
      <c r="A41" s="1233"/>
      <c r="B41" s="1229"/>
      <c r="C41" s="1231"/>
      <c r="D41" s="130">
        <v>6388</v>
      </c>
      <c r="E41" s="130"/>
      <c r="F41" s="130"/>
      <c r="G41" s="156"/>
      <c r="H41" s="156"/>
      <c r="I41" s="173"/>
    </row>
    <row r="42" spans="1:9" ht="14.25" customHeight="1">
      <c r="A42" s="1233"/>
      <c r="B42" s="1229"/>
      <c r="C42" s="1231"/>
      <c r="D42" s="1225" t="s">
        <v>66</v>
      </c>
      <c r="E42" s="1215"/>
      <c r="F42" s="1215"/>
      <c r="G42" s="1225" t="s">
        <v>67</v>
      </c>
      <c r="H42" s="1215"/>
      <c r="I42" s="1228"/>
    </row>
    <row r="43" spans="1:9" ht="14.25" customHeight="1">
      <c r="A43" s="1233"/>
      <c r="B43" s="1229"/>
      <c r="C43" s="1231"/>
      <c r="D43" s="276" t="s">
        <v>68</v>
      </c>
      <c r="E43" s="1213" t="s">
        <v>93</v>
      </c>
      <c r="F43" s="1219"/>
      <c r="G43" s="1221" t="s">
        <v>69</v>
      </c>
      <c r="H43" s="1219"/>
      <c r="I43" s="127" t="s">
        <v>94</v>
      </c>
    </row>
    <row r="44" spans="1:9" ht="14.25" customHeight="1">
      <c r="A44" s="1233"/>
      <c r="B44" s="1229"/>
      <c r="C44" s="1231"/>
      <c r="D44" s="276" t="s">
        <v>70</v>
      </c>
      <c r="E44" s="1213" t="s">
        <v>947</v>
      </c>
      <c r="F44" s="1219"/>
      <c r="G44" s="1221" t="s">
        <v>71</v>
      </c>
      <c r="H44" s="1219"/>
      <c r="I44" s="127">
        <v>68</v>
      </c>
    </row>
    <row r="45" spans="1:9" ht="14.25" customHeight="1">
      <c r="A45" s="1233"/>
      <c r="B45" s="1229"/>
      <c r="C45" s="1231"/>
      <c r="D45" s="276" t="s">
        <v>72</v>
      </c>
      <c r="E45" s="276"/>
      <c r="F45" s="307">
        <v>1</v>
      </c>
      <c r="G45" s="1221" t="s">
        <v>73</v>
      </c>
      <c r="H45" s="1219"/>
      <c r="I45" s="127" t="s">
        <v>81</v>
      </c>
    </row>
    <row r="46" spans="1:9" ht="14.25" customHeight="1">
      <c r="A46" s="1233"/>
      <c r="B46" s="1229"/>
      <c r="C46" s="286" t="s">
        <v>1779</v>
      </c>
      <c r="D46" s="1218">
        <f>'obsah 1'!L67</f>
        <v>982</v>
      </c>
      <c r="E46" s="1219"/>
      <c r="F46" s="312"/>
      <c r="G46" s="276" t="s">
        <v>74</v>
      </c>
      <c r="H46" s="307"/>
      <c r="I46" s="127" t="s">
        <v>95</v>
      </c>
    </row>
    <row r="47" spans="1:9" ht="14.25" customHeight="1">
      <c r="A47" s="1233"/>
      <c r="B47" s="831"/>
      <c r="C47" s="129" t="s">
        <v>1281</v>
      </c>
      <c r="D47" s="1220">
        <f>'obsah 1'!J142</f>
        <v>401</v>
      </c>
      <c r="E47" s="1219"/>
      <c r="F47" s="312">
        <v>590</v>
      </c>
      <c r="G47" s="1221" t="s">
        <v>1296</v>
      </c>
      <c r="H47" s="1219"/>
      <c r="I47" s="127" t="s">
        <v>96</v>
      </c>
    </row>
    <row r="48" spans="1:9" ht="14.25" customHeight="1" thickBot="1">
      <c r="A48" s="1234"/>
      <c r="B48" s="825" t="s">
        <v>1061</v>
      </c>
      <c r="C48" s="302"/>
      <c r="D48" s="1226"/>
      <c r="E48" s="1227"/>
      <c r="F48" s="300">
        <v>758</v>
      </c>
      <c r="G48" s="1216"/>
      <c r="H48" s="1216"/>
      <c r="I48" s="1217"/>
    </row>
    <row r="49" spans="1:9" ht="10.25" customHeight="1"/>
    <row r="50" spans="1:9" s="844" customFormat="1" ht="18" customHeight="1">
      <c r="A50" s="1232" t="s">
        <v>1</v>
      </c>
      <c r="B50" s="841" t="s">
        <v>2005</v>
      </c>
      <c r="C50" s="842"/>
      <c r="D50" s="287">
        <v>0</v>
      </c>
      <c r="E50" s="287" t="s">
        <v>1111</v>
      </c>
      <c r="F50" s="287" t="s">
        <v>1112</v>
      </c>
      <c r="G50" s="287" t="s">
        <v>481</v>
      </c>
      <c r="H50" s="287" t="s">
        <v>113</v>
      </c>
      <c r="I50" s="843"/>
    </row>
    <row r="51" spans="1:9" ht="14.25" customHeight="1">
      <c r="A51" s="1233"/>
      <c r="B51" s="1229"/>
      <c r="C51" s="1231" t="s">
        <v>1593</v>
      </c>
      <c r="D51" s="1235" t="s">
        <v>78</v>
      </c>
      <c r="E51" s="1236"/>
      <c r="F51" s="1236"/>
      <c r="G51" s="1236"/>
      <c r="H51" s="1236"/>
      <c r="I51" s="1237"/>
    </row>
    <row r="52" spans="1:9" ht="18" customHeight="1">
      <c r="A52" s="1233"/>
      <c r="B52" s="1229"/>
      <c r="C52" s="1231"/>
      <c r="D52" s="337" t="s">
        <v>221</v>
      </c>
      <c r="E52" s="37">
        <f>'obsah 2'!D58</f>
        <v>5327</v>
      </c>
      <c r="F52" s="37">
        <f>'obsah 2'!E58</f>
        <v>5464</v>
      </c>
      <c r="G52" s="37">
        <f>'obsah 2'!F58</f>
        <v>5562</v>
      </c>
      <c r="H52" s="37">
        <f>'obsah 2'!G58</f>
        <v>5972</v>
      </c>
      <c r="I52" s="112"/>
    </row>
    <row r="53" spans="1:9" ht="14.25" customHeight="1">
      <c r="A53" s="1233"/>
      <c r="B53" s="1229"/>
      <c r="C53" s="1231"/>
      <c r="D53" s="130"/>
      <c r="E53" s="130"/>
      <c r="F53" s="130"/>
      <c r="G53" s="156"/>
      <c r="H53" s="156"/>
      <c r="I53" s="173"/>
    </row>
    <row r="54" spans="1:9" ht="14.25" customHeight="1">
      <c r="A54" s="1233"/>
      <c r="B54" s="1229"/>
      <c r="C54" s="1231"/>
      <c r="D54" s="1225" t="s">
        <v>66</v>
      </c>
      <c r="E54" s="1215"/>
      <c r="F54" s="1215"/>
      <c r="G54" s="1225" t="s">
        <v>67</v>
      </c>
      <c r="H54" s="1215"/>
      <c r="I54" s="1228"/>
    </row>
    <row r="55" spans="1:9" ht="14.25" customHeight="1">
      <c r="A55" s="1233"/>
      <c r="B55" s="1229"/>
      <c r="C55" s="1231"/>
      <c r="D55" s="276" t="s">
        <v>68</v>
      </c>
      <c r="E55" s="1213" t="s">
        <v>97</v>
      </c>
      <c r="F55" s="1219"/>
      <c r="G55" s="1221" t="s">
        <v>69</v>
      </c>
      <c r="H55" s="1219"/>
      <c r="I55" s="127" t="s">
        <v>98</v>
      </c>
    </row>
    <row r="56" spans="1:9" ht="14.25" customHeight="1">
      <c r="A56" s="1233"/>
      <c r="B56" s="1229"/>
      <c r="C56" s="1231"/>
      <c r="D56" s="276" t="s">
        <v>70</v>
      </c>
      <c r="E56" s="1213" t="s">
        <v>947</v>
      </c>
      <c r="F56" s="1219"/>
      <c r="G56" s="1221" t="s">
        <v>71</v>
      </c>
      <c r="H56" s="1219"/>
      <c r="I56" s="127">
        <v>68</v>
      </c>
    </row>
    <row r="57" spans="1:9" ht="14.25" customHeight="1">
      <c r="A57" s="1233"/>
      <c r="B57" s="1229"/>
      <c r="C57" s="1231"/>
      <c r="D57" s="276" t="s">
        <v>72</v>
      </c>
      <c r="E57" s="276"/>
      <c r="F57" s="307">
        <v>1</v>
      </c>
      <c r="G57" s="1221" t="s">
        <v>73</v>
      </c>
      <c r="H57" s="1219"/>
      <c r="I57" s="127" t="s">
        <v>81</v>
      </c>
    </row>
    <row r="58" spans="1:9" ht="14.25" customHeight="1">
      <c r="A58" s="1233"/>
      <c r="B58" s="1229"/>
      <c r="C58" s="286" t="s">
        <v>1779</v>
      </c>
      <c r="D58" s="1218">
        <f>'obsah 1'!L67</f>
        <v>982</v>
      </c>
      <c r="E58" s="1218"/>
      <c r="F58" s="312"/>
      <c r="G58" s="276" t="s">
        <v>74</v>
      </c>
      <c r="H58" s="307"/>
      <c r="I58" s="127" t="s">
        <v>95</v>
      </c>
    </row>
    <row r="59" spans="1:9" ht="14.25" customHeight="1">
      <c r="A59" s="1233"/>
      <c r="B59" s="831"/>
      <c r="C59" s="129" t="s">
        <v>1281</v>
      </c>
      <c r="D59" s="1240">
        <f>'obsah 1'!J142</f>
        <v>401</v>
      </c>
      <c r="E59" s="1241"/>
      <c r="F59" s="312">
        <v>590</v>
      </c>
      <c r="G59" s="1221" t="s">
        <v>1296</v>
      </c>
      <c r="H59" s="1219"/>
      <c r="I59" s="127" t="s">
        <v>96</v>
      </c>
    </row>
    <row r="60" spans="1:9" ht="14.25" customHeight="1" thickBot="1">
      <c r="A60" s="1234"/>
      <c r="B60" s="825" t="s">
        <v>1061</v>
      </c>
      <c r="C60" s="302"/>
      <c r="D60" s="1226"/>
      <c r="E60" s="1227"/>
      <c r="F60" s="300">
        <v>758</v>
      </c>
      <c r="G60" s="1216"/>
      <c r="H60" s="1216"/>
      <c r="I60" s="1217"/>
    </row>
    <row r="61" spans="1:9" ht="13.5" customHeight="1">
      <c r="B61" s="1022" t="s">
        <v>2042</v>
      </c>
    </row>
  </sheetData>
  <mergeCells count="82">
    <mergeCell ref="A26:A36"/>
    <mergeCell ref="D27:I27"/>
    <mergeCell ref="D30:F30"/>
    <mergeCell ref="G30:I30"/>
    <mergeCell ref="G31:H31"/>
    <mergeCell ref="D35:E35"/>
    <mergeCell ref="D36:E36"/>
    <mergeCell ref="E31:F31"/>
    <mergeCell ref="E32:F32"/>
    <mergeCell ref="G32:H32"/>
    <mergeCell ref="G33:H33"/>
    <mergeCell ref="G35:H35"/>
    <mergeCell ref="B27:B34"/>
    <mergeCell ref="G36:I36"/>
    <mergeCell ref="C27:C33"/>
    <mergeCell ref="A38:A48"/>
    <mergeCell ref="D42:F42"/>
    <mergeCell ref="E43:F43"/>
    <mergeCell ref="D39:I39"/>
    <mergeCell ref="G42:I42"/>
    <mergeCell ref="G43:H43"/>
    <mergeCell ref="G44:H44"/>
    <mergeCell ref="G47:H47"/>
    <mergeCell ref="G45:H45"/>
    <mergeCell ref="B39:B46"/>
    <mergeCell ref="E44:F44"/>
    <mergeCell ref="D47:E47"/>
    <mergeCell ref="D48:E48"/>
    <mergeCell ref="G48:I48"/>
    <mergeCell ref="C39:C45"/>
    <mergeCell ref="A50:A60"/>
    <mergeCell ref="D54:F54"/>
    <mergeCell ref="E55:F55"/>
    <mergeCell ref="E56:F56"/>
    <mergeCell ref="B51:B58"/>
    <mergeCell ref="D59:E59"/>
    <mergeCell ref="D60:E60"/>
    <mergeCell ref="D51:I51"/>
    <mergeCell ref="G54:I54"/>
    <mergeCell ref="C51:C57"/>
    <mergeCell ref="A14:A24"/>
    <mergeCell ref="D18:F18"/>
    <mergeCell ref="E19:F19"/>
    <mergeCell ref="E20:F20"/>
    <mergeCell ref="D15:I15"/>
    <mergeCell ref="G23:H23"/>
    <mergeCell ref="D23:E23"/>
    <mergeCell ref="G18:I18"/>
    <mergeCell ref="G19:H19"/>
    <mergeCell ref="G20:H20"/>
    <mergeCell ref="G21:H21"/>
    <mergeCell ref="B15:B22"/>
    <mergeCell ref="G24:I24"/>
    <mergeCell ref="D24:E24"/>
    <mergeCell ref="C15:C21"/>
    <mergeCell ref="A1:A12"/>
    <mergeCell ref="D5:F5"/>
    <mergeCell ref="E6:F6"/>
    <mergeCell ref="E7:F7"/>
    <mergeCell ref="D10:E10"/>
    <mergeCell ref="D11:E11"/>
    <mergeCell ref="D12:E12"/>
    <mergeCell ref="D2:I2"/>
    <mergeCell ref="G5:I5"/>
    <mergeCell ref="G6:H6"/>
    <mergeCell ref="G7:H7"/>
    <mergeCell ref="B2:B10"/>
    <mergeCell ref="G8:H8"/>
    <mergeCell ref="G10:H10"/>
    <mergeCell ref="C2:C9"/>
    <mergeCell ref="G12:H12"/>
    <mergeCell ref="D9:E9"/>
    <mergeCell ref="G11:H11"/>
    <mergeCell ref="G60:I60"/>
    <mergeCell ref="D46:E46"/>
    <mergeCell ref="D58:E58"/>
    <mergeCell ref="D34:E34"/>
    <mergeCell ref="D22:E22"/>
    <mergeCell ref="G59:H59"/>
    <mergeCell ref="G55:H55"/>
    <mergeCell ref="G56:H56"/>
    <mergeCell ref="G57:H57"/>
  </mergeCells>
  <phoneticPr fontId="85" type="noConversion"/>
  <hyperlinks>
    <hyperlink ref="B24" r:id="rId1" xr:uid="{00000000-0004-0000-0300-000000000000}"/>
    <hyperlink ref="B12" r:id="rId2" xr:uid="{00000000-0004-0000-0300-000001000000}"/>
    <hyperlink ref="B36" r:id="rId3" xr:uid="{00000000-0004-0000-0300-000002000000}"/>
    <hyperlink ref="B60" r:id="rId4" xr:uid="{00000000-0004-0000-0300-000003000000}"/>
    <hyperlink ref="B48" r:id="rId5" xr:uid="{00000000-0004-0000-0300-000004000000}"/>
  </hyperlinks>
  <pageMargins left="0.39370078740157483" right="7.874015748031496E-2" top="0.74803149606299213" bottom="0.74803149606299213" header="0" footer="0"/>
  <pageSetup paperSize="9" scale="80" orientation="portrait" r:id="rId6"/>
  <headerFooter>
    <oddHeader>&amp;C&amp;11Studio Plus</oddHeader>
    <oddFooter>&amp;C&amp;11&amp;A</oddFooter>
  </headerFooter>
  <drawing r:id="rId7"/>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List42">
    <pageSetUpPr fitToPage="1"/>
  </sheetPr>
  <dimension ref="A1:I44"/>
  <sheetViews>
    <sheetView zoomScale="90" zoomScaleNormal="90" zoomScaleSheetLayoutView="90" workbookViewId="0">
      <selection sqref="A1:A10"/>
    </sheetView>
  </sheetViews>
  <sheetFormatPr baseColWidth="10" defaultColWidth="14.3984375" defaultRowHeight="15" customHeight="1"/>
  <cols>
    <col min="1" max="1" width="2.3984375" style="33" customWidth="1"/>
    <col min="2" max="2" width="19.19921875" customWidth="1"/>
    <col min="3" max="3" width="50.796875" customWidth="1"/>
    <col min="4" max="9" width="9.796875" customWidth="1"/>
    <col min="10" max="10" width="10.796875" bestFit="1" customWidth="1"/>
    <col min="11" max="26" width="8.796875" customWidth="1"/>
  </cols>
  <sheetData>
    <row r="1" spans="1:9" ht="18" customHeight="1">
      <c r="A1" s="1232" t="s">
        <v>1694</v>
      </c>
      <c r="B1" s="845" t="s">
        <v>444</v>
      </c>
      <c r="C1" s="849" t="s">
        <v>34</v>
      </c>
      <c r="D1" s="378">
        <v>0</v>
      </c>
      <c r="E1" s="378" t="s">
        <v>1111</v>
      </c>
      <c r="F1" s="378" t="s">
        <v>1112</v>
      </c>
      <c r="G1" s="378" t="s">
        <v>481</v>
      </c>
      <c r="H1" s="378" t="s">
        <v>113</v>
      </c>
      <c r="I1" s="379"/>
    </row>
    <row r="2" spans="1:9" ht="14.25" customHeight="1">
      <c r="A2" s="1359"/>
      <c r="B2" s="1229"/>
      <c r="C2" s="1231" t="s">
        <v>1703</v>
      </c>
      <c r="D2" s="1251" t="s">
        <v>78</v>
      </c>
      <c r="E2" s="1256"/>
      <c r="F2" s="1256"/>
      <c r="G2" s="1256"/>
      <c r="H2" s="1215"/>
      <c r="I2" s="1257"/>
    </row>
    <row r="3" spans="1:9" ht="18" customHeight="1">
      <c r="A3" s="1359"/>
      <c r="B3" s="1229"/>
      <c r="C3" s="1231"/>
      <c r="D3" s="37">
        <f>'obsah 2'!C310</f>
        <v>3139</v>
      </c>
      <c r="E3" s="37">
        <f>'obsah 2'!D310</f>
        <v>3270</v>
      </c>
      <c r="F3" s="37">
        <f>'obsah 2'!E310</f>
        <v>3313</v>
      </c>
      <c r="G3" s="142">
        <f>'obsah 2'!F310</f>
        <v>3684</v>
      </c>
      <c r="H3" s="1082" t="s">
        <v>221</v>
      </c>
      <c r="I3" s="1006"/>
    </row>
    <row r="4" spans="1:9" ht="14.25" customHeight="1">
      <c r="A4" s="1359"/>
      <c r="B4" s="1229"/>
      <c r="C4" s="1231"/>
      <c r="D4" s="113"/>
      <c r="E4" s="130"/>
      <c r="F4" s="130"/>
      <c r="G4" s="156"/>
      <c r="H4" s="156"/>
      <c r="I4" s="173">
        <v>4244</v>
      </c>
    </row>
    <row r="5" spans="1:9" ht="14.25" customHeight="1">
      <c r="A5" s="1359"/>
      <c r="B5" s="1229"/>
      <c r="C5" s="1231"/>
      <c r="D5" s="1251" t="s">
        <v>66</v>
      </c>
      <c r="E5" s="1256"/>
      <c r="F5" s="1256"/>
      <c r="G5" s="1251" t="s">
        <v>67</v>
      </c>
      <c r="H5" s="1256"/>
      <c r="I5" s="1257"/>
    </row>
    <row r="6" spans="1:9" ht="14.25" customHeight="1">
      <c r="A6" s="1359"/>
      <c r="B6" s="1229"/>
      <c r="C6" s="1231"/>
      <c r="D6" s="42" t="s">
        <v>68</v>
      </c>
      <c r="E6" s="1248" t="s">
        <v>428</v>
      </c>
      <c r="F6" s="1259"/>
      <c r="G6" s="1253" t="s">
        <v>69</v>
      </c>
      <c r="H6" s="1259"/>
      <c r="I6" s="114" t="s">
        <v>1129</v>
      </c>
    </row>
    <row r="7" spans="1:9" ht="14.25" customHeight="1">
      <c r="A7" s="1359"/>
      <c r="B7" s="1229"/>
      <c r="C7" s="1231"/>
      <c r="D7" s="42" t="s">
        <v>70</v>
      </c>
      <c r="E7" s="1248" t="s">
        <v>1010</v>
      </c>
      <c r="F7" s="1259"/>
      <c r="G7" s="1253" t="s">
        <v>71</v>
      </c>
      <c r="H7" s="1259"/>
      <c r="I7" s="114">
        <v>61</v>
      </c>
    </row>
    <row r="8" spans="1:9" ht="14.25" customHeight="1">
      <c r="A8" s="1359"/>
      <c r="B8" s="1229"/>
      <c r="C8" s="1231"/>
      <c r="D8" s="99" t="s">
        <v>72</v>
      </c>
      <c r="E8" s="99"/>
      <c r="F8" s="79">
        <v>1</v>
      </c>
      <c r="G8" s="1246" t="s">
        <v>73</v>
      </c>
      <c r="H8" s="1350"/>
      <c r="I8" s="137">
        <v>47</v>
      </c>
    </row>
    <row r="9" spans="1:9" ht="14.25" customHeight="1">
      <c r="A9" s="1359"/>
      <c r="B9" s="458"/>
      <c r="C9" s="214" t="s">
        <v>425</v>
      </c>
      <c r="D9" s="1218">
        <f>'obsah 1'!L69</f>
        <v>749</v>
      </c>
      <c r="E9" s="1219"/>
      <c r="F9" s="312">
        <v>590</v>
      </c>
      <c r="G9" s="276" t="s">
        <v>74</v>
      </c>
      <c r="H9" s="307"/>
      <c r="I9" s="127" t="s">
        <v>1130</v>
      </c>
    </row>
    <row r="10" spans="1:9" ht="14.25" customHeight="1" thickBot="1">
      <c r="A10" s="1360"/>
      <c r="B10" s="428" t="s">
        <v>1061</v>
      </c>
      <c r="C10" s="521" t="s">
        <v>1329</v>
      </c>
      <c r="D10" s="1260">
        <f>'obsah 1'!L66</f>
        <v>595</v>
      </c>
      <c r="E10" s="1290"/>
      <c r="F10" s="705">
        <v>541</v>
      </c>
      <c r="G10" s="1277" t="s">
        <v>1296</v>
      </c>
      <c r="H10" s="1290"/>
      <c r="I10" s="371" t="s">
        <v>211</v>
      </c>
    </row>
    <row r="11" spans="1:9" ht="10.25" customHeight="1" thickBot="1">
      <c r="A11" s="862"/>
      <c r="B11" s="18"/>
      <c r="C11" s="16"/>
      <c r="D11" s="47"/>
      <c r="E11" s="47"/>
      <c r="F11" s="47"/>
      <c r="G11" s="47"/>
      <c r="H11" s="47"/>
      <c r="I11" s="47"/>
    </row>
    <row r="12" spans="1:9" ht="18" customHeight="1">
      <c r="A12" s="1232" t="s">
        <v>1694</v>
      </c>
      <c r="B12" s="845" t="s">
        <v>445</v>
      </c>
      <c r="C12" s="849" t="s">
        <v>34</v>
      </c>
      <c r="D12" s="287">
        <v>0</v>
      </c>
      <c r="E12" s="287" t="s">
        <v>1111</v>
      </c>
      <c r="F12" s="287" t="s">
        <v>1112</v>
      </c>
      <c r="G12" s="287" t="s">
        <v>481</v>
      </c>
      <c r="H12" s="299" t="s">
        <v>113</v>
      </c>
      <c r="I12" s="295"/>
    </row>
    <row r="13" spans="1:9" ht="14.25" customHeight="1">
      <c r="A13" s="1359"/>
      <c r="B13" s="1229"/>
      <c r="C13" s="1231" t="s">
        <v>1704</v>
      </c>
      <c r="D13" s="1235" t="s">
        <v>78</v>
      </c>
      <c r="E13" s="1236"/>
      <c r="F13" s="1236"/>
      <c r="G13" s="1236"/>
      <c r="H13" s="1280"/>
      <c r="I13" s="1237"/>
    </row>
    <row r="14" spans="1:9" ht="18" customHeight="1">
      <c r="A14" s="1359"/>
      <c r="B14" s="1229"/>
      <c r="C14" s="1231"/>
      <c r="D14" s="37">
        <f>'obsah 2'!C311</f>
        <v>2691</v>
      </c>
      <c r="E14" s="37">
        <f>'obsah 2'!D311</f>
        <v>2822</v>
      </c>
      <c r="F14" s="37">
        <f>'obsah 2'!E311</f>
        <v>2864</v>
      </c>
      <c r="G14" s="142">
        <f>'obsah 2'!F311</f>
        <v>3235</v>
      </c>
      <c r="H14" s="1082" t="s">
        <v>221</v>
      </c>
      <c r="I14" s="1006"/>
    </row>
    <row r="15" spans="1:9" ht="14.25" customHeight="1">
      <c r="A15" s="1359"/>
      <c r="B15" s="1229"/>
      <c r="C15" s="1231"/>
      <c r="D15" s="113"/>
      <c r="E15" s="130"/>
      <c r="F15" s="130"/>
      <c r="G15" s="156"/>
      <c r="H15" s="156"/>
      <c r="I15" s="173">
        <v>3795</v>
      </c>
    </row>
    <row r="16" spans="1:9" ht="14.25" customHeight="1">
      <c r="A16" s="1359"/>
      <c r="B16" s="1229"/>
      <c r="C16" s="1231"/>
      <c r="D16" s="1251" t="s">
        <v>66</v>
      </c>
      <c r="E16" s="1256"/>
      <c r="F16" s="1256"/>
      <c r="G16" s="1251" t="s">
        <v>67</v>
      </c>
      <c r="H16" s="1256"/>
      <c r="I16" s="1257"/>
    </row>
    <row r="17" spans="1:9" ht="14.25" customHeight="1">
      <c r="A17" s="1359"/>
      <c r="B17" s="1229"/>
      <c r="C17" s="1231"/>
      <c r="D17" s="42" t="s">
        <v>68</v>
      </c>
      <c r="E17" s="1248" t="s">
        <v>446</v>
      </c>
      <c r="F17" s="1259"/>
      <c r="G17" s="1253" t="s">
        <v>69</v>
      </c>
      <c r="H17" s="1259"/>
      <c r="I17" s="114" t="s">
        <v>1129</v>
      </c>
    </row>
    <row r="18" spans="1:9" ht="14.25" customHeight="1">
      <c r="A18" s="1359"/>
      <c r="B18" s="1229"/>
      <c r="C18" s="1231"/>
      <c r="D18" s="42" t="s">
        <v>70</v>
      </c>
      <c r="E18" s="1248" t="s">
        <v>1010</v>
      </c>
      <c r="F18" s="1259"/>
      <c r="G18" s="1253" t="s">
        <v>71</v>
      </c>
      <c r="H18" s="1259"/>
      <c r="I18" s="114">
        <v>61</v>
      </c>
    </row>
    <row r="19" spans="1:9" ht="14.25" customHeight="1">
      <c r="A19" s="1359"/>
      <c r="B19" s="1229"/>
      <c r="C19" s="1231"/>
      <c r="D19" s="99" t="s">
        <v>72</v>
      </c>
      <c r="E19" s="99"/>
      <c r="F19" s="79">
        <v>1</v>
      </c>
      <c r="G19" s="1253" t="s">
        <v>73</v>
      </c>
      <c r="H19" s="1259"/>
      <c r="I19" s="114">
        <v>47</v>
      </c>
    </row>
    <row r="20" spans="1:9" ht="14.25" customHeight="1">
      <c r="A20" s="1359"/>
      <c r="B20" s="458"/>
      <c r="C20" s="214" t="s">
        <v>425</v>
      </c>
      <c r="D20" s="1218">
        <f>'obsah 1'!L69</f>
        <v>749</v>
      </c>
      <c r="E20" s="1219"/>
      <c r="F20" s="312">
        <v>590</v>
      </c>
      <c r="G20" s="131" t="s">
        <v>74</v>
      </c>
      <c r="H20" s="50"/>
      <c r="I20" s="137" t="s">
        <v>1130</v>
      </c>
    </row>
    <row r="21" spans="1:9" ht="14.25" customHeight="1" thickBot="1">
      <c r="A21" s="1360"/>
      <c r="B21" s="428" t="s">
        <v>1061</v>
      </c>
      <c r="C21" s="521" t="s">
        <v>1329</v>
      </c>
      <c r="D21" s="1260">
        <f>'obsah 1'!L66</f>
        <v>595</v>
      </c>
      <c r="E21" s="1290"/>
      <c r="F21" s="705">
        <v>541</v>
      </c>
      <c r="G21" s="1613" t="s">
        <v>1296</v>
      </c>
      <c r="H21" s="1614"/>
      <c r="I21" s="706" t="s">
        <v>211</v>
      </c>
    </row>
    <row r="22" spans="1:9" ht="10.25" customHeight="1" thickBot="1">
      <c r="A22" s="862"/>
      <c r="B22" s="18"/>
      <c r="C22" s="16"/>
      <c r="D22" s="47"/>
      <c r="E22" s="47"/>
      <c r="F22" s="47"/>
      <c r="G22" s="47"/>
      <c r="H22" s="47"/>
      <c r="I22" s="47"/>
    </row>
    <row r="23" spans="1:9" ht="18" customHeight="1">
      <c r="A23" s="1616" t="s">
        <v>1694</v>
      </c>
      <c r="B23" s="847" t="s">
        <v>448</v>
      </c>
      <c r="C23" s="443"/>
      <c r="D23" s="287">
        <v>0</v>
      </c>
      <c r="E23" s="287" t="s">
        <v>1111</v>
      </c>
      <c r="F23" s="287" t="s">
        <v>1112</v>
      </c>
      <c r="G23" s="287" t="s">
        <v>481</v>
      </c>
      <c r="H23" s="299" t="s">
        <v>113</v>
      </c>
      <c r="I23" s="295"/>
    </row>
    <row r="24" spans="1:9" ht="14.25" customHeight="1">
      <c r="A24" s="1617"/>
      <c r="B24" s="1242"/>
      <c r="C24" s="1231" t="s">
        <v>1705</v>
      </c>
      <c r="D24" s="1235" t="s">
        <v>78</v>
      </c>
      <c r="E24" s="1236"/>
      <c r="F24" s="1236"/>
      <c r="G24" s="1236"/>
      <c r="H24" s="1236"/>
      <c r="I24" s="1237"/>
    </row>
    <row r="25" spans="1:9" ht="18" customHeight="1">
      <c r="A25" s="1617"/>
      <c r="B25" s="1242"/>
      <c r="C25" s="1231"/>
      <c r="D25" s="37">
        <f>'obsah 2'!C312</f>
        <v>2313</v>
      </c>
      <c r="E25" s="37">
        <f>'obsah 2'!D312</f>
        <v>2444</v>
      </c>
      <c r="F25" s="37">
        <f>'obsah 2'!E312</f>
        <v>2487</v>
      </c>
      <c r="G25" s="37">
        <f>'obsah 2'!F312</f>
        <v>2858</v>
      </c>
      <c r="H25" s="1082" t="s">
        <v>221</v>
      </c>
      <c r="I25" s="1007"/>
    </row>
    <row r="26" spans="1:9" ht="14.25" customHeight="1">
      <c r="A26" s="1617"/>
      <c r="B26" s="1242"/>
      <c r="C26" s="1231"/>
      <c r="D26" s="113"/>
      <c r="E26" s="130"/>
      <c r="F26" s="130"/>
      <c r="G26" s="156"/>
      <c r="H26" s="156"/>
      <c r="I26" s="173">
        <v>3418</v>
      </c>
    </row>
    <row r="27" spans="1:9" ht="14.25" customHeight="1">
      <c r="A27" s="1617"/>
      <c r="B27" s="1242"/>
      <c r="C27" s="1231"/>
      <c r="D27" s="1251" t="s">
        <v>66</v>
      </c>
      <c r="E27" s="1256"/>
      <c r="F27" s="1256"/>
      <c r="G27" s="1251" t="s">
        <v>67</v>
      </c>
      <c r="H27" s="1256"/>
      <c r="I27" s="1257"/>
    </row>
    <row r="28" spans="1:9" ht="14.25" customHeight="1">
      <c r="A28" s="1617"/>
      <c r="B28" s="1242"/>
      <c r="C28" s="1231"/>
      <c r="D28" s="42" t="s">
        <v>68</v>
      </c>
      <c r="E28" s="1248" t="s">
        <v>449</v>
      </c>
      <c r="F28" s="1259"/>
      <c r="G28" s="1253" t="s">
        <v>69</v>
      </c>
      <c r="H28" s="1259"/>
      <c r="I28" s="114" t="s">
        <v>450</v>
      </c>
    </row>
    <row r="29" spans="1:9" ht="14.25" customHeight="1">
      <c r="A29" s="1617"/>
      <c r="B29" s="1242"/>
      <c r="C29" s="1231"/>
      <c r="D29" s="99" t="s">
        <v>70</v>
      </c>
      <c r="E29" s="1244" t="s">
        <v>973</v>
      </c>
      <c r="F29" s="1350"/>
      <c r="G29" s="1246" t="s">
        <v>71</v>
      </c>
      <c r="H29" s="1350"/>
      <c r="I29" s="114">
        <v>55</v>
      </c>
    </row>
    <row r="30" spans="1:9" ht="14.25" customHeight="1">
      <c r="A30" s="1617"/>
      <c r="B30" s="1242"/>
      <c r="C30" s="1231"/>
      <c r="D30" s="276" t="s">
        <v>72</v>
      </c>
      <c r="E30" s="276"/>
      <c r="F30" s="307">
        <v>1</v>
      </c>
      <c r="G30" s="1221" t="s">
        <v>73</v>
      </c>
      <c r="H30" s="1219"/>
      <c r="I30" s="316">
        <v>46</v>
      </c>
    </row>
    <row r="31" spans="1:9" ht="14.25" customHeight="1">
      <c r="A31" s="1617"/>
      <c r="B31" s="1242"/>
      <c r="C31" s="116"/>
      <c r="D31" s="131"/>
      <c r="E31" s="131"/>
      <c r="F31" s="131"/>
      <c r="G31" s="276" t="s">
        <v>74</v>
      </c>
      <c r="H31" s="211"/>
      <c r="I31" s="114" t="s">
        <v>451</v>
      </c>
    </row>
    <row r="32" spans="1:9" ht="14.25" customHeight="1" thickBot="1">
      <c r="A32" s="1618"/>
      <c r="B32" s="401" t="s">
        <v>1061</v>
      </c>
      <c r="C32" s="495"/>
      <c r="D32" s="221"/>
      <c r="E32" s="221"/>
      <c r="F32" s="221"/>
      <c r="G32" s="1599" t="s">
        <v>1296</v>
      </c>
      <c r="H32" s="1262"/>
      <c r="I32" s="139" t="s">
        <v>108</v>
      </c>
    </row>
    <row r="33" spans="1:9" ht="10.25" customHeight="1" thickBot="1">
      <c r="A33" s="862"/>
      <c r="B33" s="18"/>
      <c r="C33" s="16"/>
      <c r="D33" s="47"/>
      <c r="E33" s="47"/>
      <c r="F33" s="47"/>
      <c r="G33" s="47"/>
      <c r="H33" s="47"/>
      <c r="I33" s="47"/>
    </row>
    <row r="34" spans="1:9" ht="18" customHeight="1">
      <c r="A34" s="1616" t="s">
        <v>1694</v>
      </c>
      <c r="B34" s="847" t="s">
        <v>452</v>
      </c>
      <c r="C34" s="443"/>
      <c r="D34" s="287">
        <v>0</v>
      </c>
      <c r="E34" s="287" t="s">
        <v>1111</v>
      </c>
      <c r="F34" s="287" t="s">
        <v>1112</v>
      </c>
      <c r="G34" s="287" t="s">
        <v>481</v>
      </c>
      <c r="H34" s="299" t="s">
        <v>113</v>
      </c>
      <c r="I34" s="295"/>
    </row>
    <row r="35" spans="1:9" ht="14.25" customHeight="1">
      <c r="A35" s="1617"/>
      <c r="B35" s="1242"/>
      <c r="C35" s="1231" t="s">
        <v>1706</v>
      </c>
      <c r="D35" s="1235" t="s">
        <v>78</v>
      </c>
      <c r="E35" s="1236"/>
      <c r="F35" s="1236"/>
      <c r="G35" s="1236"/>
      <c r="H35" s="1236"/>
      <c r="I35" s="1237"/>
    </row>
    <row r="36" spans="1:9" ht="18" customHeight="1">
      <c r="A36" s="1617"/>
      <c r="B36" s="1242"/>
      <c r="C36" s="1231"/>
      <c r="D36" s="37">
        <f>'obsah 2'!C313</f>
        <v>1879</v>
      </c>
      <c r="E36" s="37">
        <f>'obsah 2'!D313</f>
        <v>2010</v>
      </c>
      <c r="F36" s="37">
        <f>'obsah 2'!E313</f>
        <v>2053</v>
      </c>
      <c r="G36" s="37">
        <f>'obsah 2'!F313</f>
        <v>2423</v>
      </c>
      <c r="H36" s="1082" t="s">
        <v>221</v>
      </c>
      <c r="I36" s="1007"/>
    </row>
    <row r="37" spans="1:9" ht="14.25" customHeight="1">
      <c r="A37" s="1617"/>
      <c r="B37" s="1242"/>
      <c r="C37" s="1231"/>
      <c r="D37" s="113"/>
      <c r="E37" s="130"/>
      <c r="F37" s="130"/>
      <c r="G37" s="156"/>
      <c r="H37" s="156"/>
      <c r="I37" s="173">
        <v>2983</v>
      </c>
    </row>
    <row r="38" spans="1:9" ht="14.25" customHeight="1">
      <c r="A38" s="1617"/>
      <c r="B38" s="1242"/>
      <c r="C38" s="1231"/>
      <c r="D38" s="1251" t="s">
        <v>66</v>
      </c>
      <c r="E38" s="1256"/>
      <c r="F38" s="1256"/>
      <c r="G38" s="1251" t="s">
        <v>67</v>
      </c>
      <c r="H38" s="1256"/>
      <c r="I38" s="1257"/>
    </row>
    <row r="39" spans="1:9" ht="14.25" customHeight="1">
      <c r="A39" s="1617"/>
      <c r="B39" s="1242"/>
      <c r="C39" s="1231"/>
      <c r="D39" s="42" t="s">
        <v>68</v>
      </c>
      <c r="E39" s="1248" t="s">
        <v>453</v>
      </c>
      <c r="F39" s="1259"/>
      <c r="G39" s="1253" t="s">
        <v>69</v>
      </c>
      <c r="H39" s="1259"/>
      <c r="I39" s="114" t="s">
        <v>450</v>
      </c>
    </row>
    <row r="40" spans="1:9" ht="14.25" customHeight="1">
      <c r="A40" s="1617"/>
      <c r="B40" s="1242"/>
      <c r="C40" s="1231"/>
      <c r="D40" s="99" t="s">
        <v>70</v>
      </c>
      <c r="E40" s="1244" t="s">
        <v>973</v>
      </c>
      <c r="F40" s="1350"/>
      <c r="G40" s="1253" t="s">
        <v>71</v>
      </c>
      <c r="H40" s="1259"/>
      <c r="I40" s="114">
        <v>55</v>
      </c>
    </row>
    <row r="41" spans="1:9" ht="14.25" customHeight="1">
      <c r="A41" s="1617"/>
      <c r="B41" s="1242"/>
      <c r="C41" s="1231"/>
      <c r="D41" s="276" t="s">
        <v>72</v>
      </c>
      <c r="E41" s="276"/>
      <c r="F41" s="307">
        <v>1</v>
      </c>
      <c r="G41" s="1356" t="s">
        <v>73</v>
      </c>
      <c r="H41" s="1350"/>
      <c r="I41" s="114">
        <v>46</v>
      </c>
    </row>
    <row r="42" spans="1:9" ht="14.25" customHeight="1">
      <c r="A42" s="1617"/>
      <c r="B42" s="1242"/>
      <c r="C42" s="116"/>
      <c r="D42" s="131"/>
      <c r="E42" s="131"/>
      <c r="F42" s="131"/>
      <c r="G42" s="276" t="s">
        <v>74</v>
      </c>
      <c r="H42" s="307"/>
      <c r="I42" s="316" t="s">
        <v>451</v>
      </c>
    </row>
    <row r="43" spans="1:9" ht="14.25" customHeight="1" thickBot="1">
      <c r="A43" s="1618"/>
      <c r="B43" s="401" t="s">
        <v>1061</v>
      </c>
      <c r="C43" s="495"/>
      <c r="D43" s="221"/>
      <c r="E43" s="221"/>
      <c r="F43" s="221"/>
      <c r="G43" s="1599" t="s">
        <v>1296</v>
      </c>
      <c r="H43" s="1619"/>
      <c r="I43" s="139" t="s">
        <v>108</v>
      </c>
    </row>
    <row r="44" spans="1:9" ht="13.5" customHeight="1">
      <c r="B44" s="1022" t="s">
        <v>2042</v>
      </c>
    </row>
  </sheetData>
  <mergeCells count="52">
    <mergeCell ref="A1:A10"/>
    <mergeCell ref="G17:H17"/>
    <mergeCell ref="G18:H18"/>
    <mergeCell ref="D13:I13"/>
    <mergeCell ref="G16:I16"/>
    <mergeCell ref="D2:I2"/>
    <mergeCell ref="D5:F5"/>
    <mergeCell ref="G5:I5"/>
    <mergeCell ref="G6:H6"/>
    <mergeCell ref="D9:E9"/>
    <mergeCell ref="D10:E10"/>
    <mergeCell ref="B2:B8"/>
    <mergeCell ref="C2:C8"/>
    <mergeCell ref="E29:F29"/>
    <mergeCell ref="G29:H29"/>
    <mergeCell ref="G30:H30"/>
    <mergeCell ref="A12:A21"/>
    <mergeCell ref="G19:H19"/>
    <mergeCell ref="A23:A32"/>
    <mergeCell ref="D16:F16"/>
    <mergeCell ref="E17:F17"/>
    <mergeCell ref="D21:E21"/>
    <mergeCell ref="G28:H28"/>
    <mergeCell ref="E28:F28"/>
    <mergeCell ref="E18:F18"/>
    <mergeCell ref="D20:E20"/>
    <mergeCell ref="G21:H21"/>
    <mergeCell ref="D24:I24"/>
    <mergeCell ref="D27:F27"/>
    <mergeCell ref="G41:H41"/>
    <mergeCell ref="G43:H43"/>
    <mergeCell ref="G32:H32"/>
    <mergeCell ref="D35:I35"/>
    <mergeCell ref="D38:F38"/>
    <mergeCell ref="G38:I38"/>
    <mergeCell ref="E39:F39"/>
    <mergeCell ref="G39:H39"/>
    <mergeCell ref="E40:F40"/>
    <mergeCell ref="G40:H40"/>
    <mergeCell ref="A34:A43"/>
    <mergeCell ref="B13:B19"/>
    <mergeCell ref="B24:B31"/>
    <mergeCell ref="C24:C30"/>
    <mergeCell ref="C35:C41"/>
    <mergeCell ref="B35:B42"/>
    <mergeCell ref="C13:C19"/>
    <mergeCell ref="G27:I27"/>
    <mergeCell ref="E6:F6"/>
    <mergeCell ref="E7:F7"/>
    <mergeCell ref="G7:H7"/>
    <mergeCell ref="G8:H8"/>
    <mergeCell ref="G10:H10"/>
  </mergeCells>
  <hyperlinks>
    <hyperlink ref="B21" r:id="rId1" xr:uid="{00000000-0004-0000-2700-000000000000}"/>
    <hyperlink ref="B10" r:id="rId2" xr:uid="{00000000-0004-0000-2700-000001000000}"/>
    <hyperlink ref="B32" r:id="rId3" xr:uid="{00000000-0004-0000-2700-000002000000}"/>
    <hyperlink ref="B43" r:id="rId4" xr:uid="{00000000-0004-0000-2700-000003000000}"/>
  </hyperlinks>
  <pageMargins left="0.39370078740157483" right="7.874015748031496E-2" top="0.74803149606299213" bottom="0.74803149606299213" header="0" footer="0"/>
  <pageSetup paperSize="9" scale="81" orientation="portrait" r:id="rId5"/>
  <headerFooter>
    <oddHeader>&amp;C&amp;11Classic</oddHeader>
    <oddFooter>&amp;C&amp;11&amp;A</oddFooter>
  </headerFooter>
  <drawing r:id="rId6"/>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List43">
    <pageSetUpPr fitToPage="1"/>
  </sheetPr>
  <dimension ref="A1:I64"/>
  <sheetViews>
    <sheetView zoomScale="90" zoomScaleNormal="90" zoomScaleSheetLayoutView="90" workbookViewId="0">
      <selection sqref="A1:A10"/>
    </sheetView>
  </sheetViews>
  <sheetFormatPr baseColWidth="10" defaultColWidth="14.3984375" defaultRowHeight="15" customHeight="1"/>
  <cols>
    <col min="1" max="1" width="2.3984375" style="33" customWidth="1"/>
    <col min="2" max="2" width="19.19921875" customWidth="1"/>
    <col min="3" max="3" width="50.796875" customWidth="1"/>
    <col min="4" max="8" width="9.796875" customWidth="1"/>
    <col min="9" max="9" width="11.19921875" customWidth="1"/>
    <col min="10" max="10" width="10.796875" bestFit="1" customWidth="1"/>
    <col min="11" max="26" width="8.796875" customWidth="1"/>
  </cols>
  <sheetData>
    <row r="1" spans="1:9" ht="18" customHeight="1">
      <c r="A1" s="1616" t="s">
        <v>1694</v>
      </c>
      <c r="B1" s="864" t="s">
        <v>35</v>
      </c>
      <c r="C1" s="228"/>
      <c r="D1" s="35">
        <v>0</v>
      </c>
      <c r="E1" s="35" t="s">
        <v>1111</v>
      </c>
      <c r="F1" s="35" t="s">
        <v>1112</v>
      </c>
      <c r="G1" s="35" t="s">
        <v>481</v>
      </c>
      <c r="H1" s="229" t="s">
        <v>113</v>
      </c>
      <c r="I1" s="36"/>
    </row>
    <row r="2" spans="1:9" ht="14.25" customHeight="1">
      <c r="A2" s="1617"/>
      <c r="B2" s="1242"/>
      <c r="C2" s="1231" t="s">
        <v>1709</v>
      </c>
      <c r="D2" s="1235" t="s">
        <v>78</v>
      </c>
      <c r="E2" s="1236"/>
      <c r="F2" s="1236"/>
      <c r="G2" s="1236"/>
      <c r="H2" s="1236"/>
      <c r="I2" s="1620"/>
    </row>
    <row r="3" spans="1:9" ht="18" customHeight="1">
      <c r="A3" s="1617"/>
      <c r="B3" s="1242"/>
      <c r="C3" s="1231"/>
      <c r="D3" s="37">
        <f>'obsah 2'!C315</f>
        <v>1603</v>
      </c>
      <c r="E3" s="37">
        <f>'obsah 2'!D315</f>
        <v>1734</v>
      </c>
      <c r="F3" s="37">
        <f>'obsah 2'!E315</f>
        <v>1777</v>
      </c>
      <c r="G3" s="37">
        <f>'obsah 2'!F315</f>
        <v>2147</v>
      </c>
      <c r="H3" s="1082" t="s">
        <v>221</v>
      </c>
      <c r="I3" s="38"/>
    </row>
    <row r="4" spans="1:9" ht="14.25" customHeight="1">
      <c r="A4" s="1617"/>
      <c r="B4" s="1242"/>
      <c r="C4" s="1231"/>
      <c r="D4" s="53"/>
      <c r="E4" s="39"/>
      <c r="F4" s="39"/>
      <c r="G4" s="40"/>
      <c r="H4" s="40"/>
      <c r="I4" s="41">
        <v>2707</v>
      </c>
    </row>
    <row r="5" spans="1:9" ht="14.25" customHeight="1">
      <c r="A5" s="1617"/>
      <c r="B5" s="1242"/>
      <c r="C5" s="1231"/>
      <c r="D5" s="1621" t="s">
        <v>66</v>
      </c>
      <c r="E5" s="1622"/>
      <c r="F5" s="1622"/>
      <c r="G5" s="1621" t="s">
        <v>67</v>
      </c>
      <c r="H5" s="1622"/>
      <c r="I5" s="1623"/>
    </row>
    <row r="6" spans="1:9" ht="14.25" customHeight="1">
      <c r="A6" s="1617"/>
      <c r="B6" s="1242"/>
      <c r="C6" s="1231"/>
      <c r="D6" s="42" t="s">
        <v>68</v>
      </c>
      <c r="E6" s="1625" t="s">
        <v>454</v>
      </c>
      <c r="F6" s="1259"/>
      <c r="G6" s="1624" t="s">
        <v>69</v>
      </c>
      <c r="H6" s="1259"/>
      <c r="I6" s="44" t="s">
        <v>455</v>
      </c>
    </row>
    <row r="7" spans="1:9" ht="14.25" customHeight="1">
      <c r="A7" s="1617"/>
      <c r="B7" s="1242"/>
      <c r="C7" s="1231"/>
      <c r="D7" s="99" t="s">
        <v>70</v>
      </c>
      <c r="E7" s="1244" t="s">
        <v>1011</v>
      </c>
      <c r="F7" s="1350"/>
      <c r="G7" s="1624" t="s">
        <v>71</v>
      </c>
      <c r="H7" s="1259"/>
      <c r="I7" s="44">
        <v>55</v>
      </c>
    </row>
    <row r="8" spans="1:9" ht="14.25" customHeight="1">
      <c r="A8" s="1617"/>
      <c r="B8" s="1242"/>
      <c r="C8" s="1231"/>
      <c r="D8" s="276" t="s">
        <v>72</v>
      </c>
      <c r="E8" s="276"/>
      <c r="F8" s="307">
        <v>1</v>
      </c>
      <c r="G8" s="1356" t="s">
        <v>73</v>
      </c>
      <c r="H8" s="1350"/>
      <c r="I8" s="44">
        <v>45</v>
      </c>
    </row>
    <row r="9" spans="1:9" ht="14.25" customHeight="1">
      <c r="A9" s="1617"/>
      <c r="B9" s="1242"/>
      <c r="C9" s="1231"/>
      <c r="D9" s="1214"/>
      <c r="E9" s="1214"/>
      <c r="F9" s="1214"/>
      <c r="G9" s="276" t="s">
        <v>74</v>
      </c>
      <c r="H9" s="307"/>
      <c r="I9" s="71" t="s">
        <v>456</v>
      </c>
    </row>
    <row r="10" spans="1:9" ht="14.25" customHeight="1" thickBot="1">
      <c r="A10" s="1618"/>
      <c r="B10" s="194" t="s">
        <v>1061</v>
      </c>
      <c r="C10" s="60"/>
      <c r="D10" s="135"/>
      <c r="E10" s="135"/>
      <c r="F10" s="135"/>
      <c r="G10" s="1626" t="s">
        <v>1296</v>
      </c>
      <c r="H10" s="1627"/>
      <c r="I10" s="48" t="s">
        <v>211</v>
      </c>
    </row>
    <row r="11" spans="1:9" ht="10.25" customHeight="1" thickBot="1">
      <c r="A11" s="862"/>
      <c r="B11" s="18"/>
      <c r="C11" s="16"/>
      <c r="D11" s="47"/>
      <c r="E11" s="47"/>
      <c r="F11" s="47"/>
      <c r="G11" s="47"/>
      <c r="H11" s="47"/>
      <c r="I11" s="47"/>
    </row>
    <row r="12" spans="1:9" ht="18" customHeight="1">
      <c r="A12" s="1616" t="s">
        <v>1694</v>
      </c>
      <c r="B12" s="864" t="s">
        <v>24</v>
      </c>
      <c r="C12" s="227"/>
      <c r="D12" s="35">
        <v>0</v>
      </c>
      <c r="E12" s="35" t="s">
        <v>1111</v>
      </c>
      <c r="F12" s="35" t="s">
        <v>1112</v>
      </c>
      <c r="G12" s="35" t="s">
        <v>481</v>
      </c>
      <c r="H12" s="229" t="s">
        <v>113</v>
      </c>
      <c r="I12" s="36"/>
    </row>
    <row r="13" spans="1:9" ht="14.25" customHeight="1">
      <c r="A13" s="1617"/>
      <c r="B13" s="1242"/>
      <c r="C13" s="1231" t="s">
        <v>1710</v>
      </c>
      <c r="D13" s="1235" t="s">
        <v>78</v>
      </c>
      <c r="E13" s="1236"/>
      <c r="F13" s="1236"/>
      <c r="G13" s="1236"/>
      <c r="H13" s="1236"/>
      <c r="I13" s="1620"/>
    </row>
    <row r="14" spans="1:9" ht="18" customHeight="1">
      <c r="A14" s="1617"/>
      <c r="B14" s="1242"/>
      <c r="C14" s="1231"/>
      <c r="D14" s="37">
        <f>'obsah 2'!C316</f>
        <v>1482</v>
      </c>
      <c r="E14" s="37">
        <f>'obsah 2'!D316</f>
        <v>1613</v>
      </c>
      <c r="F14" s="37">
        <f>'obsah 2'!E316</f>
        <v>1656</v>
      </c>
      <c r="G14" s="37">
        <f>'obsah 2'!F316</f>
        <v>2026</v>
      </c>
      <c r="H14" s="1082" t="s">
        <v>221</v>
      </c>
      <c r="I14" s="38"/>
    </row>
    <row r="15" spans="1:9" ht="14.25" customHeight="1">
      <c r="A15" s="1617"/>
      <c r="B15" s="1242"/>
      <c r="C15" s="1231"/>
      <c r="D15" s="53"/>
      <c r="E15" s="39"/>
      <c r="F15" s="39"/>
      <c r="G15" s="40"/>
      <c r="H15" s="40"/>
      <c r="I15" s="41">
        <v>2586</v>
      </c>
    </row>
    <row r="16" spans="1:9" ht="14.25" customHeight="1">
      <c r="A16" s="1617"/>
      <c r="B16" s="1242"/>
      <c r="C16" s="1231"/>
      <c r="D16" s="1621" t="s">
        <v>66</v>
      </c>
      <c r="E16" s="1622"/>
      <c r="F16" s="1622"/>
      <c r="G16" s="1621" t="s">
        <v>67</v>
      </c>
      <c r="H16" s="1622"/>
      <c r="I16" s="1623"/>
    </row>
    <row r="17" spans="1:9" ht="14.25" customHeight="1">
      <c r="A17" s="1617"/>
      <c r="B17" s="1242"/>
      <c r="C17" s="1231"/>
      <c r="D17" s="42" t="s">
        <v>68</v>
      </c>
      <c r="E17" s="1625" t="s">
        <v>457</v>
      </c>
      <c r="F17" s="1259"/>
      <c r="G17" s="1624" t="s">
        <v>69</v>
      </c>
      <c r="H17" s="1259"/>
      <c r="I17" s="44" t="s">
        <v>458</v>
      </c>
    </row>
    <row r="18" spans="1:9" ht="14.25" customHeight="1">
      <c r="A18" s="1617"/>
      <c r="B18" s="1242"/>
      <c r="C18" s="1231"/>
      <c r="D18" s="99" t="s">
        <v>70</v>
      </c>
      <c r="E18" s="1244" t="s">
        <v>1012</v>
      </c>
      <c r="F18" s="1350"/>
      <c r="G18" s="1624" t="s">
        <v>71</v>
      </c>
      <c r="H18" s="1259"/>
      <c r="I18" s="44">
        <v>55</v>
      </c>
    </row>
    <row r="19" spans="1:9" ht="14.25" customHeight="1">
      <c r="A19" s="1617"/>
      <c r="B19" s="1242"/>
      <c r="C19" s="1231"/>
      <c r="D19" s="276" t="s">
        <v>72</v>
      </c>
      <c r="E19" s="276"/>
      <c r="F19" s="307">
        <v>1</v>
      </c>
      <c r="G19" s="1356" t="s">
        <v>73</v>
      </c>
      <c r="H19" s="1259"/>
      <c r="I19" s="44">
        <v>44.5</v>
      </c>
    </row>
    <row r="20" spans="1:9" ht="14.25" customHeight="1">
      <c r="A20" s="1617"/>
      <c r="B20" s="1242"/>
      <c r="C20" s="1231"/>
      <c r="D20" s="131"/>
      <c r="E20" s="275"/>
      <c r="F20" s="150"/>
      <c r="G20" s="276" t="s">
        <v>74</v>
      </c>
      <c r="H20" s="62"/>
      <c r="I20" s="44" t="s">
        <v>459</v>
      </c>
    </row>
    <row r="21" spans="1:9" ht="14.25" customHeight="1" thickBot="1">
      <c r="A21" s="1618"/>
      <c r="B21" s="149" t="s">
        <v>1061</v>
      </c>
      <c r="C21" s="60"/>
      <c r="D21" s="135"/>
      <c r="E21" s="135"/>
      <c r="F21" s="135"/>
      <c r="G21" s="1626" t="s">
        <v>1296</v>
      </c>
      <c r="H21" s="1628"/>
      <c r="I21" s="48" t="s">
        <v>211</v>
      </c>
    </row>
    <row r="22" spans="1:9" ht="10.25" customHeight="1" thickBot="1">
      <c r="A22" s="862"/>
      <c r="B22" s="18"/>
      <c r="C22" s="16"/>
      <c r="D22" s="47"/>
      <c r="E22" s="47"/>
      <c r="F22" s="47"/>
      <c r="G22" s="47"/>
      <c r="H22" s="47"/>
      <c r="I22" s="47"/>
    </row>
    <row r="23" spans="1:9" ht="18" customHeight="1">
      <c r="A23" s="1629" t="s">
        <v>1694</v>
      </c>
      <c r="B23" s="847" t="s">
        <v>1164</v>
      </c>
      <c r="C23" s="384"/>
      <c r="D23" s="287"/>
      <c r="E23" s="287"/>
      <c r="F23" s="287"/>
      <c r="G23" s="287"/>
      <c r="H23" s="287"/>
      <c r="I23" s="444"/>
    </row>
    <row r="24" spans="1:9" ht="14.25" customHeight="1">
      <c r="A24" s="1630"/>
      <c r="B24" s="1255"/>
      <c r="C24" s="1231" t="s">
        <v>1707</v>
      </c>
      <c r="D24" s="1235" t="s">
        <v>76</v>
      </c>
      <c r="E24" s="1235"/>
      <c r="F24" s="1235"/>
      <c r="G24" s="1235"/>
      <c r="H24" s="1235"/>
      <c r="I24" s="1243"/>
    </row>
    <row r="25" spans="1:9" ht="18" customHeight="1">
      <c r="A25" s="1630"/>
      <c r="B25" s="1255"/>
      <c r="C25" s="1231"/>
      <c r="D25" s="37"/>
      <c r="E25" s="37"/>
      <c r="F25" s="37"/>
      <c r="G25" s="37"/>
      <c r="H25" s="37"/>
      <c r="I25" s="351">
        <f>'obsah 2'!D317</f>
        <v>3563</v>
      </c>
    </row>
    <row r="26" spans="1:9" ht="14.25" customHeight="1">
      <c r="A26" s="1630"/>
      <c r="B26" s="1255"/>
      <c r="C26" s="1231"/>
      <c r="D26" s="130"/>
      <c r="E26" s="130"/>
      <c r="F26" s="130"/>
      <c r="G26" s="156"/>
      <c r="H26" s="156"/>
      <c r="I26" s="173"/>
    </row>
    <row r="27" spans="1:9" ht="14.25" customHeight="1">
      <c r="A27" s="1630"/>
      <c r="B27" s="1255"/>
      <c r="C27" s="1231"/>
      <c r="D27" s="1251" t="s">
        <v>66</v>
      </c>
      <c r="E27" s="1251"/>
      <c r="F27" s="1251"/>
      <c r="G27" s="1251" t="s">
        <v>67</v>
      </c>
      <c r="H27" s="1251"/>
      <c r="I27" s="1252"/>
    </row>
    <row r="28" spans="1:9" ht="14.25" customHeight="1">
      <c r="A28" s="1630"/>
      <c r="B28" s="1255"/>
      <c r="C28" s="1231"/>
      <c r="D28" s="42" t="s">
        <v>68</v>
      </c>
      <c r="E28" s="1248" t="s">
        <v>116</v>
      </c>
      <c r="F28" s="1249"/>
      <c r="G28" s="1253" t="s">
        <v>69</v>
      </c>
      <c r="H28" s="1254"/>
      <c r="I28" s="114" t="s">
        <v>1776</v>
      </c>
    </row>
    <row r="29" spans="1:9" ht="14.25" customHeight="1">
      <c r="A29" s="1630"/>
      <c r="B29" s="1255"/>
      <c r="C29" s="1231"/>
      <c r="D29" s="99" t="s">
        <v>70</v>
      </c>
      <c r="E29" s="1244" t="s">
        <v>1080</v>
      </c>
      <c r="F29" s="1245"/>
      <c r="G29" s="1253" t="s">
        <v>71</v>
      </c>
      <c r="H29" s="1254"/>
      <c r="I29" s="114">
        <v>51</v>
      </c>
    </row>
    <row r="30" spans="1:9" ht="14.25" customHeight="1">
      <c r="A30" s="1630"/>
      <c r="B30" s="1255"/>
      <c r="C30" s="1231"/>
      <c r="D30" s="276" t="s">
        <v>72</v>
      </c>
      <c r="E30" s="276"/>
      <c r="F30" s="307">
        <v>1</v>
      </c>
      <c r="G30" s="1356" t="s">
        <v>73</v>
      </c>
      <c r="H30" s="1247"/>
      <c r="I30" s="114">
        <v>49</v>
      </c>
    </row>
    <row r="31" spans="1:9" ht="14.25" customHeight="1">
      <c r="A31" s="1630"/>
      <c r="B31" s="1255"/>
      <c r="C31" s="1231"/>
      <c r="D31" s="1583"/>
      <c r="E31" s="1583"/>
      <c r="F31" s="1583"/>
      <c r="G31" s="276" t="s">
        <v>74</v>
      </c>
      <c r="H31" s="307"/>
      <c r="I31" s="316" t="s">
        <v>1777</v>
      </c>
    </row>
    <row r="32" spans="1:9" ht="14.25" customHeight="1">
      <c r="A32" s="1630"/>
      <c r="B32" s="1255"/>
      <c r="C32" s="1231"/>
      <c r="D32" s="1385"/>
      <c r="E32" s="1385"/>
      <c r="F32" s="143"/>
      <c r="G32" s="1221" t="s">
        <v>1296</v>
      </c>
      <c r="H32" s="1221"/>
      <c r="I32" s="316" t="s">
        <v>736</v>
      </c>
    </row>
    <row r="33" spans="1:9" ht="14.25" customHeight="1" thickBot="1">
      <c r="A33" s="1631"/>
      <c r="B33" s="445" t="s">
        <v>1061</v>
      </c>
      <c r="C33" s="495"/>
      <c r="D33" s="505"/>
      <c r="E33" s="505"/>
      <c r="F33" s="505"/>
      <c r="G33" s="505"/>
      <c r="H33" s="505"/>
      <c r="I33" s="438"/>
    </row>
    <row r="34" spans="1:9" ht="10.25" customHeight="1" thickBot="1">
      <c r="A34" s="862"/>
      <c r="B34" s="18"/>
      <c r="C34" s="16"/>
      <c r="D34" s="47"/>
      <c r="E34" s="47"/>
      <c r="F34" s="47"/>
      <c r="G34" s="47"/>
      <c r="H34" s="47"/>
      <c r="I34" s="47"/>
    </row>
    <row r="35" spans="1:9" ht="18" customHeight="1">
      <c r="A35" s="1629" t="s">
        <v>1694</v>
      </c>
      <c r="B35" s="847" t="s">
        <v>1165</v>
      </c>
      <c r="C35" s="384"/>
      <c r="D35" s="287"/>
      <c r="E35" s="287"/>
      <c r="F35" s="287"/>
      <c r="G35" s="287"/>
      <c r="H35" s="287"/>
      <c r="I35" s="295"/>
    </row>
    <row r="36" spans="1:9" ht="14.25" customHeight="1">
      <c r="A36" s="1630"/>
      <c r="B36" s="1255"/>
      <c r="C36" s="1231" t="s">
        <v>1708</v>
      </c>
      <c r="D36" s="1235" t="s">
        <v>76</v>
      </c>
      <c r="E36" s="1235"/>
      <c r="F36" s="1235"/>
      <c r="G36" s="1235"/>
      <c r="H36" s="1235"/>
      <c r="I36" s="1243"/>
    </row>
    <row r="37" spans="1:9" ht="18" customHeight="1">
      <c r="A37" s="1630"/>
      <c r="B37" s="1255"/>
      <c r="C37" s="1231"/>
      <c r="D37" s="37"/>
      <c r="E37" s="37"/>
      <c r="F37" s="37"/>
      <c r="G37" s="37"/>
      <c r="H37" s="37"/>
      <c r="I37" s="351">
        <f>'obsah 2'!D318</f>
        <v>3410</v>
      </c>
    </row>
    <row r="38" spans="1:9" ht="14.25" customHeight="1">
      <c r="A38" s="1630"/>
      <c r="B38" s="1255"/>
      <c r="C38" s="1231"/>
      <c r="D38" s="130"/>
      <c r="E38" s="130"/>
      <c r="F38" s="130"/>
      <c r="G38" s="156"/>
      <c r="H38" s="156"/>
      <c r="I38" s="173"/>
    </row>
    <row r="39" spans="1:9" ht="14.25" customHeight="1">
      <c r="A39" s="1630"/>
      <c r="B39" s="1255"/>
      <c r="C39" s="1231"/>
      <c r="D39" s="1251" t="s">
        <v>66</v>
      </c>
      <c r="E39" s="1251"/>
      <c r="F39" s="1251"/>
      <c r="G39" s="1251" t="s">
        <v>67</v>
      </c>
      <c r="H39" s="1251"/>
      <c r="I39" s="1252"/>
    </row>
    <row r="40" spans="1:9" ht="14.25" customHeight="1">
      <c r="A40" s="1630"/>
      <c r="B40" s="1255"/>
      <c r="C40" s="1231"/>
      <c r="D40" s="42" t="s">
        <v>68</v>
      </c>
      <c r="E40" s="1248" t="s">
        <v>1094</v>
      </c>
      <c r="F40" s="1249"/>
      <c r="G40" s="1253" t="s">
        <v>69</v>
      </c>
      <c r="H40" s="1254"/>
      <c r="I40" s="114" t="s">
        <v>417</v>
      </c>
    </row>
    <row r="41" spans="1:9" ht="14.25" customHeight="1">
      <c r="A41" s="1630"/>
      <c r="B41" s="1255"/>
      <c r="C41" s="1231"/>
      <c r="D41" s="99" t="s">
        <v>70</v>
      </c>
      <c r="E41" s="1244" t="s">
        <v>1095</v>
      </c>
      <c r="F41" s="1245"/>
      <c r="G41" s="1253" t="s">
        <v>71</v>
      </c>
      <c r="H41" s="1254"/>
      <c r="I41" s="114">
        <v>50</v>
      </c>
    </row>
    <row r="42" spans="1:9" ht="14.25" customHeight="1">
      <c r="A42" s="1630"/>
      <c r="B42" s="1255"/>
      <c r="C42" s="1231"/>
      <c r="D42" s="493" t="s">
        <v>72</v>
      </c>
      <c r="E42" s="575"/>
      <c r="F42" s="508">
        <v>1</v>
      </c>
      <c r="G42" s="1356" t="s">
        <v>73</v>
      </c>
      <c r="H42" s="1247"/>
      <c r="I42" s="114">
        <v>49</v>
      </c>
    </row>
    <row r="43" spans="1:9" ht="14.25" customHeight="1">
      <c r="A43" s="1630"/>
      <c r="B43" s="1255"/>
      <c r="C43" s="1231"/>
      <c r="D43" s="1583"/>
      <c r="E43" s="1583"/>
      <c r="F43" s="1583"/>
      <c r="G43" s="576" t="s">
        <v>74</v>
      </c>
      <c r="H43" s="569"/>
      <c r="I43" s="487" t="s">
        <v>125</v>
      </c>
    </row>
    <row r="44" spans="1:9" ht="14.25" customHeight="1">
      <c r="A44" s="1630"/>
      <c r="B44" s="1255"/>
      <c r="C44" s="1231"/>
      <c r="D44" s="1385"/>
      <c r="E44" s="1385"/>
      <c r="F44" s="143"/>
      <c r="G44" s="1221" t="s">
        <v>1296</v>
      </c>
      <c r="H44" s="1221"/>
      <c r="I44" s="127" t="s">
        <v>736</v>
      </c>
    </row>
    <row r="45" spans="1:9" ht="14.25" customHeight="1" thickBot="1">
      <c r="A45" s="1631"/>
      <c r="B45" s="445" t="s">
        <v>1061</v>
      </c>
      <c r="C45" s="354"/>
      <c r="D45" s="505"/>
      <c r="E45" s="505"/>
      <c r="F45" s="505"/>
      <c r="G45" s="1586"/>
      <c r="H45" s="1586"/>
      <c r="I45" s="574"/>
    </row>
    <row r="46" spans="1:9" ht="10.25" customHeight="1" thickBot="1"/>
    <row r="47" spans="1:9" ht="18" customHeight="1">
      <c r="A47" s="1632" t="s">
        <v>1694</v>
      </c>
      <c r="B47" s="1127" t="s">
        <v>1163</v>
      </c>
      <c r="C47" s="1128"/>
      <c r="D47" s="1129"/>
      <c r="E47" s="1129"/>
      <c r="F47" s="1129"/>
      <c r="G47" s="1129"/>
      <c r="H47" s="1129"/>
      <c r="I47" s="1130"/>
    </row>
    <row r="48" spans="1:9" ht="15" customHeight="1">
      <c r="A48" s="1633"/>
      <c r="B48" s="1635"/>
      <c r="C48" s="1644" t="s">
        <v>2128</v>
      </c>
      <c r="D48" s="1636" t="s">
        <v>76</v>
      </c>
      <c r="E48" s="1636"/>
      <c r="F48" s="1636"/>
      <c r="G48" s="1636"/>
      <c r="H48" s="1636"/>
      <c r="I48" s="1637"/>
    </row>
    <row r="49" spans="1:9" ht="18" customHeight="1">
      <c r="A49" s="1633"/>
      <c r="B49" s="1635"/>
      <c r="C49" s="1644"/>
      <c r="D49" s="1132"/>
      <c r="E49" s="1132"/>
      <c r="F49" s="1132"/>
      <c r="G49" s="1132"/>
      <c r="H49" s="1132"/>
      <c r="I49" s="1133">
        <v>3400</v>
      </c>
    </row>
    <row r="50" spans="1:9" ht="15" customHeight="1">
      <c r="A50" s="1633"/>
      <c r="B50" s="1635"/>
      <c r="C50" s="1644"/>
      <c r="D50" s="1134"/>
      <c r="E50" s="1135"/>
      <c r="F50" s="1134"/>
      <c r="G50" s="1136"/>
      <c r="H50" s="1136"/>
      <c r="I50" s="1137"/>
    </row>
    <row r="51" spans="1:9" ht="15" customHeight="1">
      <c r="A51" s="1633"/>
      <c r="B51" s="1635"/>
      <c r="C51" s="1644"/>
      <c r="D51" s="1638" t="s">
        <v>66</v>
      </c>
      <c r="E51" s="1638"/>
      <c r="F51" s="1638"/>
      <c r="G51" s="1638" t="s">
        <v>67</v>
      </c>
      <c r="H51" s="1638"/>
      <c r="I51" s="1639"/>
    </row>
    <row r="52" spans="1:9" ht="15" customHeight="1">
      <c r="A52" s="1633"/>
      <c r="B52" s="1635"/>
      <c r="C52" s="1644"/>
      <c r="D52" s="1138" t="s">
        <v>68</v>
      </c>
      <c r="E52" s="1640" t="s">
        <v>79</v>
      </c>
      <c r="F52" s="1641"/>
      <c r="G52" s="1642" t="s">
        <v>69</v>
      </c>
      <c r="H52" s="1643"/>
      <c r="I52" s="1139" t="s">
        <v>1183</v>
      </c>
    </row>
    <row r="53" spans="1:9" ht="15" customHeight="1">
      <c r="A53" s="1633"/>
      <c r="B53" s="1635"/>
      <c r="C53" s="1644"/>
      <c r="D53" s="1140" t="s">
        <v>70</v>
      </c>
      <c r="E53" s="1645">
        <v>0.123</v>
      </c>
      <c r="F53" s="1646"/>
      <c r="G53" s="1647" t="s">
        <v>71</v>
      </c>
      <c r="H53" s="1648"/>
      <c r="I53" s="1139">
        <v>64</v>
      </c>
    </row>
    <row r="54" spans="1:9" ht="15" customHeight="1">
      <c r="A54" s="1633"/>
      <c r="B54" s="1635"/>
      <c r="C54" s="1644"/>
      <c r="D54" s="1141" t="s">
        <v>72</v>
      </c>
      <c r="E54" s="1141"/>
      <c r="F54" s="1142">
        <v>1</v>
      </c>
      <c r="G54" s="1649" t="s">
        <v>73</v>
      </c>
      <c r="H54" s="1649"/>
      <c r="I54" s="1131">
        <v>49.5</v>
      </c>
    </row>
    <row r="55" spans="1:9" ht="15" customHeight="1">
      <c r="A55" s="1633"/>
      <c r="B55" s="1635"/>
      <c r="C55" s="1644"/>
      <c r="D55" s="1650"/>
      <c r="E55" s="1650"/>
      <c r="F55" s="1143"/>
      <c r="G55" s="1141" t="s">
        <v>74</v>
      </c>
      <c r="H55" s="1142"/>
      <c r="I55" s="1131" t="s">
        <v>1184</v>
      </c>
    </row>
    <row r="56" spans="1:9" ht="15" customHeight="1">
      <c r="A56" s="1633"/>
      <c r="B56" s="1635"/>
      <c r="C56" s="1644"/>
      <c r="D56" s="1651"/>
      <c r="E56" s="1651"/>
      <c r="F56" s="1143"/>
      <c r="G56" s="1649" t="s">
        <v>1296</v>
      </c>
      <c r="H56" s="1649"/>
      <c r="I56" s="1131" t="s">
        <v>736</v>
      </c>
    </row>
    <row r="57" spans="1:9" ht="15" customHeight="1" thickBot="1">
      <c r="A57" s="1634"/>
      <c r="B57" s="573" t="s">
        <v>1061</v>
      </c>
      <c r="C57" s="1144"/>
      <c r="D57" s="505"/>
      <c r="E57" s="505"/>
      <c r="F57" s="505"/>
      <c r="G57" s="505"/>
      <c r="H57" s="505"/>
      <c r="I57" s="438"/>
    </row>
    <row r="58" spans="1:9" ht="15" customHeight="1">
      <c r="B58" s="1022" t="s">
        <v>2042</v>
      </c>
    </row>
    <row r="64" spans="1:9" ht="15" customHeight="1">
      <c r="B64" s="1022"/>
      <c r="C64" s="1022"/>
    </row>
  </sheetData>
  <mergeCells count="68">
    <mergeCell ref="A47:A57"/>
    <mergeCell ref="B48:B56"/>
    <mergeCell ref="D48:I48"/>
    <mergeCell ref="D51:F51"/>
    <mergeCell ref="G51:I51"/>
    <mergeCell ref="E52:F52"/>
    <mergeCell ref="G52:H52"/>
    <mergeCell ref="C48:C56"/>
    <mergeCell ref="E53:F53"/>
    <mergeCell ref="G53:H53"/>
    <mergeCell ref="G54:H54"/>
    <mergeCell ref="D55:E55"/>
    <mergeCell ref="D56:E56"/>
    <mergeCell ref="G56:H56"/>
    <mergeCell ref="C36:C44"/>
    <mergeCell ref="G45:H45"/>
    <mergeCell ref="B24:B32"/>
    <mergeCell ref="A23:A33"/>
    <mergeCell ref="A35:A45"/>
    <mergeCell ref="B36:B44"/>
    <mergeCell ref="D36:I36"/>
    <mergeCell ref="D39:F39"/>
    <mergeCell ref="G39:I39"/>
    <mergeCell ref="E40:F40"/>
    <mergeCell ref="G40:H40"/>
    <mergeCell ref="E41:F41"/>
    <mergeCell ref="G41:H41"/>
    <mergeCell ref="G42:H42"/>
    <mergeCell ref="D44:E44"/>
    <mergeCell ref="G44:H44"/>
    <mergeCell ref="D43:F43"/>
    <mergeCell ref="D24:I24"/>
    <mergeCell ref="D27:F27"/>
    <mergeCell ref="G27:I27"/>
    <mergeCell ref="E28:F28"/>
    <mergeCell ref="G28:H28"/>
    <mergeCell ref="E29:F29"/>
    <mergeCell ref="G29:H29"/>
    <mergeCell ref="G30:H30"/>
    <mergeCell ref="D32:E32"/>
    <mergeCell ref="G32:H32"/>
    <mergeCell ref="D31:F31"/>
    <mergeCell ref="A12:A21"/>
    <mergeCell ref="D13:I13"/>
    <mergeCell ref="G21:H21"/>
    <mergeCell ref="D16:F16"/>
    <mergeCell ref="E17:F17"/>
    <mergeCell ref="E18:F18"/>
    <mergeCell ref="G16:I16"/>
    <mergeCell ref="G17:H17"/>
    <mergeCell ref="B13:B20"/>
    <mergeCell ref="C13:C20"/>
    <mergeCell ref="C24:C32"/>
    <mergeCell ref="A1:A10"/>
    <mergeCell ref="D2:I2"/>
    <mergeCell ref="D5:F5"/>
    <mergeCell ref="G5:I5"/>
    <mergeCell ref="G6:H6"/>
    <mergeCell ref="E6:F6"/>
    <mergeCell ref="E7:F7"/>
    <mergeCell ref="G7:H7"/>
    <mergeCell ref="G8:H8"/>
    <mergeCell ref="G10:H10"/>
    <mergeCell ref="D9:F9"/>
    <mergeCell ref="B2:B9"/>
    <mergeCell ref="C2:C9"/>
    <mergeCell ref="G18:H18"/>
    <mergeCell ref="G19:H19"/>
  </mergeCells>
  <hyperlinks>
    <hyperlink ref="B10" r:id="rId1" xr:uid="{00000000-0004-0000-2800-000000000000}"/>
    <hyperlink ref="B21" r:id="rId2" xr:uid="{00000000-0004-0000-2800-000001000000}"/>
    <hyperlink ref="B45" r:id="rId3" xr:uid="{00000000-0004-0000-2800-000002000000}"/>
    <hyperlink ref="B33" r:id="rId4" xr:uid="{00000000-0004-0000-2800-000003000000}"/>
    <hyperlink ref="B57" r:id="rId5" xr:uid="{F81D57BC-8FC8-4472-A8E5-AB2454D0BE2F}"/>
  </hyperlinks>
  <pageMargins left="0.39370078740157483" right="7.874015748031496E-2" top="0.74803149606299213" bottom="0.74803149606299213" header="0" footer="0"/>
  <pageSetup paperSize="9" scale="82" orientation="portrait" r:id="rId6"/>
  <headerFooter>
    <oddHeader>&amp;C&amp;11Classic</oddHeader>
    <oddFooter>&amp;C&amp;11&amp;A</oddFooter>
  </headerFooter>
  <drawing r:id="rId7"/>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List45">
    <pageSetUpPr fitToPage="1"/>
  </sheetPr>
  <dimension ref="A1:J61"/>
  <sheetViews>
    <sheetView zoomScale="90" zoomScaleNormal="90" zoomScaleSheetLayoutView="90" workbookViewId="0">
      <selection activeCell="C2" sqref="C2:C9"/>
    </sheetView>
  </sheetViews>
  <sheetFormatPr baseColWidth="10" defaultColWidth="14.3984375" defaultRowHeight="15" customHeight="1"/>
  <cols>
    <col min="1" max="1" width="2.3984375" style="33" customWidth="1"/>
    <col min="2" max="2" width="19.19921875" customWidth="1"/>
    <col min="3" max="3" width="50.796875" customWidth="1"/>
    <col min="4" max="9" width="9.796875" customWidth="1"/>
    <col min="10" max="10" width="12.796875" bestFit="1" customWidth="1"/>
    <col min="11" max="26" width="8.796875" customWidth="1"/>
  </cols>
  <sheetData>
    <row r="1" spans="1:10" ht="18" customHeight="1">
      <c r="A1" s="1270" t="s">
        <v>2</v>
      </c>
      <c r="B1" s="848" t="s">
        <v>460</v>
      </c>
      <c r="C1" s="216"/>
      <c r="D1" s="287">
        <v>0</v>
      </c>
      <c r="E1" s="287" t="s">
        <v>1111</v>
      </c>
      <c r="F1" s="287" t="s">
        <v>1112</v>
      </c>
      <c r="G1" s="287" t="s">
        <v>481</v>
      </c>
      <c r="H1" s="299" t="s">
        <v>113</v>
      </c>
      <c r="I1" s="295"/>
      <c r="J1" s="209"/>
    </row>
    <row r="2" spans="1:10" ht="14.25" customHeight="1">
      <c r="A2" s="1271"/>
      <c r="B2" s="1242"/>
      <c r="C2" s="1231" t="s">
        <v>1711</v>
      </c>
      <c r="D2" s="1235" t="s">
        <v>461</v>
      </c>
      <c r="E2" s="1236"/>
      <c r="F2" s="1236"/>
      <c r="G2" s="1236"/>
      <c r="H2" s="1236"/>
      <c r="I2" s="1237"/>
      <c r="J2" s="5"/>
    </row>
    <row r="3" spans="1:10" ht="17" customHeight="1">
      <c r="A3" s="1271"/>
      <c r="B3" s="1242"/>
      <c r="C3" s="1231"/>
      <c r="D3" s="37">
        <f>'obsah 2'!C323</f>
        <v>3711</v>
      </c>
      <c r="E3" s="37">
        <f>'obsah 2'!D323</f>
        <v>3874</v>
      </c>
      <c r="F3" s="37">
        <f>'obsah 2'!E323</f>
        <v>4102</v>
      </c>
      <c r="G3" s="37">
        <f>'obsah 2'!F323</f>
        <v>4264</v>
      </c>
      <c r="H3" s="1082" t="s">
        <v>221</v>
      </c>
      <c r="I3" s="112"/>
      <c r="J3" s="5"/>
    </row>
    <row r="4" spans="1:10" ht="14.25" customHeight="1">
      <c r="A4" s="1271"/>
      <c r="B4" s="1242"/>
      <c r="C4" s="1231"/>
      <c r="D4" s="130"/>
      <c r="E4" s="130"/>
      <c r="F4" s="130"/>
      <c r="G4" s="156"/>
      <c r="H4" s="156"/>
      <c r="I4" s="173">
        <v>4810</v>
      </c>
      <c r="J4" s="5"/>
    </row>
    <row r="5" spans="1:10" ht="14.25" customHeight="1">
      <c r="A5" s="1271"/>
      <c r="B5" s="1242"/>
      <c r="C5" s="1231"/>
      <c r="D5" s="1251" t="s">
        <v>66</v>
      </c>
      <c r="E5" s="1256"/>
      <c r="F5" s="1256"/>
      <c r="G5" s="1251" t="s">
        <v>67</v>
      </c>
      <c r="H5" s="1256"/>
      <c r="I5" s="1257"/>
      <c r="J5" s="5"/>
    </row>
    <row r="6" spans="1:10" ht="14.25" customHeight="1">
      <c r="A6" s="1271"/>
      <c r="B6" s="1242"/>
      <c r="C6" s="1231"/>
      <c r="D6" s="42" t="s">
        <v>68</v>
      </c>
      <c r="E6" s="1248" t="s">
        <v>462</v>
      </c>
      <c r="F6" s="1259"/>
      <c r="G6" s="1253" t="s">
        <v>69</v>
      </c>
      <c r="H6" s="1259"/>
      <c r="I6" s="114">
        <v>93</v>
      </c>
      <c r="J6" s="5"/>
    </row>
    <row r="7" spans="1:10" ht="14.25" customHeight="1">
      <c r="A7" s="1271"/>
      <c r="B7" s="1242"/>
      <c r="C7" s="1231"/>
      <c r="D7" s="99" t="s">
        <v>70</v>
      </c>
      <c r="E7" s="1244" t="s">
        <v>945</v>
      </c>
      <c r="F7" s="1350"/>
      <c r="G7" s="1253" t="s">
        <v>71</v>
      </c>
      <c r="H7" s="1259"/>
      <c r="I7" s="114">
        <v>55.5</v>
      </c>
      <c r="J7" s="5"/>
    </row>
    <row r="8" spans="1:10" ht="14.25" customHeight="1">
      <c r="A8" s="1271"/>
      <c r="B8" s="830"/>
      <c r="C8" s="1231"/>
      <c r="D8" s="276" t="s">
        <v>72</v>
      </c>
      <c r="E8" s="276"/>
      <c r="F8" s="307">
        <v>2</v>
      </c>
      <c r="G8" s="1356" t="s">
        <v>73</v>
      </c>
      <c r="H8" s="1350"/>
      <c r="I8" s="137">
        <v>47</v>
      </c>
      <c r="J8" s="5"/>
    </row>
    <row r="9" spans="1:10" ht="14.25" customHeight="1" thickBot="1">
      <c r="A9" s="1272"/>
      <c r="B9" s="239" t="s">
        <v>1061</v>
      </c>
      <c r="C9" s="1485"/>
      <c r="D9" s="1277" t="s">
        <v>1296</v>
      </c>
      <c r="E9" s="1277"/>
      <c r="F9" s="356" t="s">
        <v>121</v>
      </c>
      <c r="G9" s="355" t="s">
        <v>74</v>
      </c>
      <c r="H9" s="356"/>
      <c r="I9" s="371">
        <v>45</v>
      </c>
      <c r="J9" s="5"/>
    </row>
    <row r="10" spans="1:10" ht="10.25" customHeight="1" thickBot="1">
      <c r="A10" s="862"/>
      <c r="B10" s="18"/>
      <c r="C10" s="16"/>
      <c r="D10" s="47"/>
      <c r="E10" s="47"/>
      <c r="F10" s="47"/>
      <c r="G10" s="47"/>
      <c r="H10" s="47"/>
      <c r="I10" s="47"/>
    </row>
    <row r="11" spans="1:10" ht="18" customHeight="1">
      <c r="A11" s="1270" t="s">
        <v>2</v>
      </c>
      <c r="B11" s="848" t="s">
        <v>1153</v>
      </c>
      <c r="C11" s="216"/>
      <c r="D11" s="287">
        <v>0</v>
      </c>
      <c r="E11" s="287" t="s">
        <v>1111</v>
      </c>
      <c r="F11" s="287" t="s">
        <v>1112</v>
      </c>
      <c r="G11" s="287" t="s">
        <v>481</v>
      </c>
      <c r="H11" s="299" t="s">
        <v>113</v>
      </c>
      <c r="I11" s="295"/>
      <c r="J11" s="209"/>
    </row>
    <row r="12" spans="1:10" ht="14.25" customHeight="1">
      <c r="A12" s="1271"/>
      <c r="B12" s="1242"/>
      <c r="C12" s="1231" t="s">
        <v>1712</v>
      </c>
      <c r="D12" s="1235" t="s">
        <v>65</v>
      </c>
      <c r="E12" s="1236"/>
      <c r="F12" s="1236"/>
      <c r="G12" s="1236"/>
      <c r="H12" s="1236"/>
      <c r="I12" s="1237"/>
    </row>
    <row r="13" spans="1:10" ht="17" customHeight="1">
      <c r="A13" s="1271"/>
      <c r="B13" s="1242"/>
      <c r="C13" s="1231"/>
      <c r="D13" s="37">
        <f>'obsah 2'!C324</f>
        <v>3248</v>
      </c>
      <c r="E13" s="37">
        <f>'obsah 2'!D324</f>
        <v>3411</v>
      </c>
      <c r="F13" s="37">
        <f>'obsah 2'!E324</f>
        <v>3639</v>
      </c>
      <c r="G13" s="37">
        <f>'obsah 2'!F324</f>
        <v>3802</v>
      </c>
      <c r="H13" s="1082" t="s">
        <v>221</v>
      </c>
      <c r="I13" s="112"/>
    </row>
    <row r="14" spans="1:10" ht="14.25" customHeight="1">
      <c r="A14" s="1271"/>
      <c r="B14" s="1242"/>
      <c r="C14" s="1231"/>
      <c r="D14" s="113"/>
      <c r="E14" s="130"/>
      <c r="F14" s="130"/>
      <c r="G14" s="156"/>
      <c r="H14" s="156"/>
      <c r="I14" s="173">
        <v>4402</v>
      </c>
    </row>
    <row r="15" spans="1:10" ht="14.25" customHeight="1">
      <c r="A15" s="1271"/>
      <c r="B15" s="1242"/>
      <c r="C15" s="1231"/>
      <c r="D15" s="1251" t="s">
        <v>1289</v>
      </c>
      <c r="E15" s="1256"/>
      <c r="F15" s="1256"/>
      <c r="G15" s="1251" t="s">
        <v>67</v>
      </c>
      <c r="H15" s="1256"/>
      <c r="I15" s="1257"/>
    </row>
    <row r="16" spans="1:10" ht="14.25" customHeight="1">
      <c r="A16" s="1271"/>
      <c r="B16" s="1242"/>
      <c r="C16" s="1231"/>
      <c r="D16" s="99" t="s">
        <v>68</v>
      </c>
      <c r="E16" s="1244">
        <v>11.8</v>
      </c>
      <c r="F16" s="1350"/>
      <c r="G16" s="146" t="s">
        <v>69</v>
      </c>
      <c r="H16" s="82"/>
      <c r="I16" s="114">
        <v>85</v>
      </c>
    </row>
    <row r="17" spans="1:10" ht="14.25" customHeight="1">
      <c r="A17" s="1271"/>
      <c r="B17" s="1242"/>
      <c r="C17" s="1231"/>
      <c r="D17" s="276" t="s">
        <v>70</v>
      </c>
      <c r="E17" s="1213" t="s">
        <v>2188</v>
      </c>
      <c r="F17" s="1219"/>
      <c r="G17" s="433" t="s">
        <v>71</v>
      </c>
      <c r="H17" s="82"/>
      <c r="I17" s="114">
        <v>55</v>
      </c>
    </row>
    <row r="18" spans="1:10" ht="14.25" customHeight="1">
      <c r="A18" s="1271"/>
      <c r="B18" s="830"/>
      <c r="C18" s="1231"/>
      <c r="D18" s="1589" t="s">
        <v>1296</v>
      </c>
      <c r="E18" s="1589"/>
      <c r="F18" s="1048" t="s">
        <v>211</v>
      </c>
      <c r="G18" s="339" t="s">
        <v>107</v>
      </c>
      <c r="H18" s="561"/>
      <c r="I18" s="114">
        <v>61</v>
      </c>
    </row>
    <row r="19" spans="1:10" ht="14.25" customHeight="1" thickBot="1">
      <c r="A19" s="1272"/>
      <c r="B19" s="239" t="s">
        <v>1061</v>
      </c>
      <c r="C19" s="495"/>
      <c r="D19" s="485"/>
      <c r="E19" s="485"/>
      <c r="F19" s="449"/>
      <c r="G19" s="1069" t="s">
        <v>74</v>
      </c>
      <c r="H19" s="1050"/>
      <c r="I19" s="453">
        <v>47</v>
      </c>
    </row>
    <row r="20" spans="1:10" ht="10.25" customHeight="1" thickBot="1">
      <c r="A20" s="862"/>
      <c r="B20" s="18"/>
      <c r="C20" s="16"/>
      <c r="D20" s="47"/>
      <c r="E20" s="47"/>
      <c r="F20" s="47"/>
      <c r="G20" s="47"/>
      <c r="H20" s="47"/>
      <c r="I20" s="47"/>
    </row>
    <row r="21" spans="1:10" ht="18" customHeight="1">
      <c r="A21" s="1270" t="s">
        <v>2</v>
      </c>
      <c r="B21" s="848" t="s">
        <v>464</v>
      </c>
      <c r="C21" s="216"/>
      <c r="D21" s="287">
        <v>0</v>
      </c>
      <c r="E21" s="287" t="s">
        <v>1111</v>
      </c>
      <c r="F21" s="287" t="s">
        <v>1112</v>
      </c>
      <c r="G21" s="287" t="s">
        <v>481</v>
      </c>
      <c r="H21" s="299" t="s">
        <v>113</v>
      </c>
      <c r="I21" s="295"/>
      <c r="J21" s="209"/>
    </row>
    <row r="22" spans="1:10" ht="14.25" customHeight="1">
      <c r="A22" s="1271"/>
      <c r="B22" s="1242"/>
      <c r="C22" s="1231" t="s">
        <v>1713</v>
      </c>
      <c r="D22" s="1235" t="s">
        <v>461</v>
      </c>
      <c r="E22" s="1236"/>
      <c r="F22" s="1236"/>
      <c r="G22" s="1236"/>
      <c r="H22" s="1236"/>
      <c r="I22" s="1237"/>
      <c r="J22" s="5"/>
    </row>
    <row r="23" spans="1:10" ht="17" customHeight="1">
      <c r="A23" s="1271"/>
      <c r="B23" s="1242"/>
      <c r="C23" s="1231"/>
      <c r="D23" s="37">
        <f>'obsah 2'!C325</f>
        <v>3510</v>
      </c>
      <c r="E23" s="37">
        <f>'obsah 2'!D325</f>
        <v>3608</v>
      </c>
      <c r="F23" s="37">
        <f>'obsah 2'!E325</f>
        <v>3745</v>
      </c>
      <c r="G23" s="37">
        <f>'obsah 2'!F325</f>
        <v>3842</v>
      </c>
      <c r="H23" s="1082" t="s">
        <v>221</v>
      </c>
      <c r="I23" s="112"/>
      <c r="J23" s="5"/>
    </row>
    <row r="24" spans="1:10" ht="14.25" customHeight="1">
      <c r="A24" s="1271"/>
      <c r="B24" s="1242"/>
      <c r="C24" s="1231"/>
      <c r="D24" s="130"/>
      <c r="E24" s="130"/>
      <c r="F24" s="130"/>
      <c r="G24" s="156"/>
      <c r="H24" s="156"/>
      <c r="I24" s="173">
        <v>4402</v>
      </c>
      <c r="J24" s="5"/>
    </row>
    <row r="25" spans="1:10" ht="14.25" customHeight="1">
      <c r="A25" s="1271"/>
      <c r="B25" s="1242"/>
      <c r="C25" s="1231"/>
      <c r="D25" s="1251" t="s">
        <v>66</v>
      </c>
      <c r="E25" s="1256"/>
      <c r="F25" s="1256"/>
      <c r="G25" s="1251" t="s">
        <v>67</v>
      </c>
      <c r="H25" s="1256"/>
      <c r="I25" s="1257"/>
      <c r="J25" s="5"/>
    </row>
    <row r="26" spans="1:10" ht="14.25" customHeight="1">
      <c r="A26" s="1271"/>
      <c r="B26" s="1242"/>
      <c r="C26" s="1231"/>
      <c r="D26" s="42" t="s">
        <v>68</v>
      </c>
      <c r="E26" s="1248" t="s">
        <v>465</v>
      </c>
      <c r="F26" s="1259"/>
      <c r="G26" s="1253" t="s">
        <v>69</v>
      </c>
      <c r="H26" s="1259"/>
      <c r="I26" s="114">
        <v>84</v>
      </c>
      <c r="J26" s="5"/>
    </row>
    <row r="27" spans="1:10" ht="14.25" customHeight="1">
      <c r="A27" s="1271"/>
      <c r="B27" s="1242"/>
      <c r="C27" s="1231"/>
      <c r="D27" s="99" t="s">
        <v>70</v>
      </c>
      <c r="E27" s="1244" t="s">
        <v>945</v>
      </c>
      <c r="F27" s="1350"/>
      <c r="G27" s="1253" t="s">
        <v>71</v>
      </c>
      <c r="H27" s="1259"/>
      <c r="I27" s="114">
        <v>55.5</v>
      </c>
      <c r="J27" s="5"/>
    </row>
    <row r="28" spans="1:10" ht="14.25" customHeight="1">
      <c r="A28" s="1271"/>
      <c r="B28" s="830"/>
      <c r="C28" s="1231"/>
      <c r="D28" s="276" t="s">
        <v>72</v>
      </c>
      <c r="E28" s="276"/>
      <c r="F28" s="307">
        <v>3</v>
      </c>
      <c r="G28" s="1356" t="s">
        <v>73</v>
      </c>
      <c r="H28" s="1350"/>
      <c r="I28" s="137">
        <v>47</v>
      </c>
      <c r="J28" s="5"/>
    </row>
    <row r="29" spans="1:10" ht="14.25" customHeight="1" thickBot="1">
      <c r="A29" s="1272"/>
      <c r="B29" s="163" t="s">
        <v>1061</v>
      </c>
      <c r="C29" s="1485"/>
      <c r="D29" s="1277" t="s">
        <v>1296</v>
      </c>
      <c r="E29" s="1277"/>
      <c r="F29" s="356" t="s">
        <v>96</v>
      </c>
      <c r="G29" s="355" t="s">
        <v>74</v>
      </c>
      <c r="H29" s="356"/>
      <c r="I29" s="371">
        <v>45</v>
      </c>
      <c r="J29" s="5"/>
    </row>
    <row r="30" spans="1:10" ht="10.25" customHeight="1" thickBot="1">
      <c r="A30" s="862"/>
      <c r="B30" s="18"/>
      <c r="C30" s="16"/>
      <c r="D30" s="47"/>
      <c r="E30" s="47"/>
      <c r="F30" s="47"/>
      <c r="G30" s="47"/>
      <c r="H30" s="47"/>
      <c r="I30" s="47"/>
    </row>
    <row r="31" spans="1:10" ht="18" customHeight="1">
      <c r="A31" s="1270" t="s">
        <v>2</v>
      </c>
      <c r="B31" s="848" t="s">
        <v>28</v>
      </c>
      <c r="C31" s="315"/>
      <c r="D31" s="287">
        <v>0</v>
      </c>
      <c r="E31" s="287" t="s">
        <v>1111</v>
      </c>
      <c r="F31" s="287" t="s">
        <v>1112</v>
      </c>
      <c r="G31" s="287" t="s">
        <v>481</v>
      </c>
      <c r="H31" s="299" t="s">
        <v>113</v>
      </c>
      <c r="I31" s="295"/>
      <c r="J31" s="209"/>
    </row>
    <row r="32" spans="1:10" ht="14.25" customHeight="1">
      <c r="A32" s="1271"/>
      <c r="B32" s="1242"/>
      <c r="C32" s="1231" t="s">
        <v>1714</v>
      </c>
      <c r="D32" s="1235" t="s">
        <v>65</v>
      </c>
      <c r="E32" s="1236"/>
      <c r="F32" s="1236"/>
      <c r="G32" s="1236"/>
      <c r="H32" s="1236"/>
      <c r="I32" s="1237"/>
    </row>
    <row r="33" spans="1:10" ht="17" customHeight="1">
      <c r="A33" s="1271"/>
      <c r="B33" s="1242"/>
      <c r="C33" s="1231"/>
      <c r="D33" s="1062">
        <f>'obsah 2'!C326</f>
        <v>1313</v>
      </c>
      <c r="E33" s="1062">
        <f>'obsah 2'!D326</f>
        <v>1411</v>
      </c>
      <c r="F33" s="1062">
        <f>'obsah 2'!E326</f>
        <v>1548</v>
      </c>
      <c r="G33" s="1062">
        <f>'obsah 2'!F326</f>
        <v>1646</v>
      </c>
      <c r="H33" s="1082" t="s">
        <v>221</v>
      </c>
      <c r="I33" s="309"/>
    </row>
    <row r="34" spans="1:10" ht="14.25" customHeight="1">
      <c r="A34" s="1271"/>
      <c r="B34" s="1242"/>
      <c r="C34" s="1231"/>
      <c r="D34" s="233"/>
      <c r="E34" s="130"/>
      <c r="F34" s="130"/>
      <c r="G34" s="156"/>
      <c r="H34" s="156"/>
      <c r="I34" s="173">
        <f>D34+1004</f>
        <v>1004</v>
      </c>
    </row>
    <row r="35" spans="1:10" ht="14.25" customHeight="1">
      <c r="A35" s="1271"/>
      <c r="B35" s="1242"/>
      <c r="C35" s="1231"/>
      <c r="D35" s="1251" t="s">
        <v>1289</v>
      </c>
      <c r="E35" s="1256"/>
      <c r="F35" s="1256"/>
      <c r="G35" s="1251" t="s">
        <v>67</v>
      </c>
      <c r="H35" s="1256"/>
      <c r="I35" s="1257"/>
    </row>
    <row r="36" spans="1:10" ht="14.25" customHeight="1">
      <c r="A36" s="1271"/>
      <c r="B36" s="1242"/>
      <c r="C36" s="1231"/>
      <c r="D36" s="42" t="s">
        <v>68</v>
      </c>
      <c r="E36" s="1248" t="s">
        <v>467</v>
      </c>
      <c r="F36" s="1259"/>
      <c r="G36" s="1253" t="s">
        <v>69</v>
      </c>
      <c r="H36" s="1259"/>
      <c r="I36" s="114">
        <v>83</v>
      </c>
    </row>
    <row r="37" spans="1:10" ht="14.25" customHeight="1">
      <c r="A37" s="1271"/>
      <c r="B37" s="1242"/>
      <c r="C37" s="1231"/>
      <c r="D37" s="99" t="s">
        <v>70</v>
      </c>
      <c r="E37" s="1244" t="s">
        <v>1014</v>
      </c>
      <c r="F37" s="1350"/>
      <c r="G37" s="1253" t="s">
        <v>71</v>
      </c>
      <c r="H37" s="1259"/>
      <c r="I37" s="114">
        <v>57.5</v>
      </c>
    </row>
    <row r="38" spans="1:10" ht="14.25" customHeight="1">
      <c r="A38" s="1271"/>
      <c r="B38" s="1242"/>
      <c r="C38" s="1231"/>
      <c r="D38" s="276" t="s">
        <v>72</v>
      </c>
      <c r="E38" s="276"/>
      <c r="F38" s="307">
        <v>1</v>
      </c>
      <c r="G38" s="1356" t="s">
        <v>73</v>
      </c>
      <c r="H38" s="1350"/>
      <c r="I38" s="114">
        <v>40.5</v>
      </c>
    </row>
    <row r="39" spans="1:10" ht="14.25" customHeight="1" thickBot="1">
      <c r="A39" s="1272"/>
      <c r="B39" s="163" t="s">
        <v>1061</v>
      </c>
      <c r="C39" s="1485"/>
      <c r="D39" s="1652" t="s">
        <v>1296</v>
      </c>
      <c r="E39" s="1652"/>
      <c r="F39" s="1063" t="s">
        <v>258</v>
      </c>
      <c r="G39" s="355" t="s">
        <v>74</v>
      </c>
      <c r="H39" s="356"/>
      <c r="I39" s="453">
        <v>44.5</v>
      </c>
    </row>
    <row r="40" spans="1:10" ht="10.25" customHeight="1" thickBot="1">
      <c r="A40" s="862"/>
      <c r="B40" s="18"/>
      <c r="C40" s="16"/>
      <c r="D40" s="47"/>
      <c r="E40" s="47"/>
      <c r="F40" s="47"/>
      <c r="G40" s="47"/>
      <c r="H40" s="47"/>
      <c r="I40" s="47"/>
    </row>
    <row r="41" spans="1:10" ht="18" customHeight="1">
      <c r="A41" s="1270" t="s">
        <v>2</v>
      </c>
      <c r="B41" s="848" t="s">
        <v>468</v>
      </c>
      <c r="C41" s="313"/>
      <c r="D41" s="287">
        <v>0</v>
      </c>
      <c r="E41" s="287" t="s">
        <v>1111</v>
      </c>
      <c r="F41" s="287" t="s">
        <v>1112</v>
      </c>
      <c r="G41" s="287" t="s">
        <v>481</v>
      </c>
      <c r="H41" s="299" t="s">
        <v>113</v>
      </c>
      <c r="I41" s="295"/>
      <c r="J41" s="5"/>
    </row>
    <row r="42" spans="1:10" ht="14.25" customHeight="1">
      <c r="A42" s="1271"/>
      <c r="B42" s="1242"/>
      <c r="C42" s="1231" t="s">
        <v>1715</v>
      </c>
      <c r="D42" s="131"/>
      <c r="E42" s="131"/>
      <c r="F42" s="131"/>
      <c r="G42" s="131"/>
      <c r="H42" s="131"/>
      <c r="I42" s="297"/>
      <c r="J42" s="5"/>
    </row>
    <row r="43" spans="1:10" ht="17" customHeight="1">
      <c r="A43" s="1271"/>
      <c r="B43" s="1242"/>
      <c r="C43" s="1231"/>
      <c r="D43" s="37">
        <f>'obsah 2'!C327</f>
        <v>813</v>
      </c>
      <c r="E43" s="37">
        <f>'obsah 2'!D327</f>
        <v>944</v>
      </c>
      <c r="F43" s="37">
        <f>'obsah 2'!E327</f>
        <v>987</v>
      </c>
      <c r="G43" s="37">
        <f>'obsah 2'!F327</f>
        <v>1357</v>
      </c>
      <c r="H43" s="1082" t="s">
        <v>221</v>
      </c>
      <c r="I43" s="112"/>
      <c r="J43" s="5"/>
    </row>
    <row r="44" spans="1:10" ht="14.25" customHeight="1">
      <c r="A44" s="1271"/>
      <c r="B44" s="1242"/>
      <c r="C44" s="1231"/>
      <c r="D44" s="113"/>
      <c r="E44" s="130"/>
      <c r="F44" s="130"/>
      <c r="G44" s="156"/>
      <c r="H44" s="156"/>
      <c r="I44" s="173">
        <v>1917</v>
      </c>
      <c r="J44" s="5"/>
    </row>
    <row r="45" spans="1:10" ht="14.25" customHeight="1">
      <c r="A45" s="1271"/>
      <c r="B45" s="1242"/>
      <c r="C45" s="1231"/>
      <c r="D45" s="1251" t="s">
        <v>1289</v>
      </c>
      <c r="E45" s="1256"/>
      <c r="F45" s="1256"/>
      <c r="G45" s="1251" t="s">
        <v>67</v>
      </c>
      <c r="H45" s="1256"/>
      <c r="I45" s="1257"/>
      <c r="J45" s="5"/>
    </row>
    <row r="46" spans="1:10" ht="14.25" customHeight="1">
      <c r="A46" s="1271"/>
      <c r="B46" s="1242"/>
      <c r="C46" s="1231"/>
      <c r="D46" s="99" t="s">
        <v>68</v>
      </c>
      <c r="E46" s="1244" t="s">
        <v>228</v>
      </c>
      <c r="F46" s="1350"/>
      <c r="G46" s="1253" t="s">
        <v>69</v>
      </c>
      <c r="H46" s="1259"/>
      <c r="I46" s="114">
        <v>83.5</v>
      </c>
      <c r="J46" s="5"/>
    </row>
    <row r="47" spans="1:10" ht="14.25" customHeight="1">
      <c r="A47" s="1271"/>
      <c r="B47" s="1242"/>
      <c r="C47" s="1231"/>
      <c r="D47" s="276" t="s">
        <v>70</v>
      </c>
      <c r="E47" s="1213" t="s">
        <v>1015</v>
      </c>
      <c r="F47" s="1219"/>
      <c r="G47" s="1356" t="s">
        <v>71</v>
      </c>
      <c r="H47" s="1350"/>
      <c r="I47" s="114">
        <v>53.5</v>
      </c>
      <c r="J47" s="5"/>
    </row>
    <row r="48" spans="1:10" ht="14.25" customHeight="1">
      <c r="A48" s="1271"/>
      <c r="B48" s="1242"/>
      <c r="C48" s="1231"/>
      <c r="D48" s="1221" t="s">
        <v>1296</v>
      </c>
      <c r="E48" s="1219"/>
      <c r="F48" s="307" t="s">
        <v>96</v>
      </c>
      <c r="G48" s="1230" t="s">
        <v>73</v>
      </c>
      <c r="H48" s="1219"/>
      <c r="I48" s="316">
        <v>43</v>
      </c>
      <c r="J48" s="5"/>
    </row>
    <row r="49" spans="1:10" ht="14.25" customHeight="1" thickBot="1">
      <c r="A49" s="1272"/>
      <c r="B49" s="239" t="s">
        <v>1061</v>
      </c>
      <c r="C49" s="1485"/>
      <c r="D49" s="221"/>
      <c r="E49" s="291"/>
      <c r="F49" s="449"/>
      <c r="G49" s="1052" t="s">
        <v>74</v>
      </c>
      <c r="H49" s="1050"/>
      <c r="I49" s="453">
        <v>46.5</v>
      </c>
      <c r="J49" s="5"/>
    </row>
    <row r="50" spans="1:10" ht="10.25" customHeight="1" thickBot="1">
      <c r="A50" s="862"/>
      <c r="B50" s="18"/>
      <c r="C50" s="16"/>
      <c r="D50" s="47"/>
      <c r="E50" s="47"/>
      <c r="F50" s="47"/>
      <c r="G50" s="47"/>
      <c r="H50" s="47"/>
      <c r="I50" s="47"/>
    </row>
    <row r="51" spans="1:10" ht="18" customHeight="1">
      <c r="A51" s="1270" t="s">
        <v>2</v>
      </c>
      <c r="B51" s="848" t="s">
        <v>469</v>
      </c>
      <c r="C51" s="313"/>
      <c r="D51" s="287">
        <v>0</v>
      </c>
      <c r="E51" s="287" t="s">
        <v>1111</v>
      </c>
      <c r="F51" s="287" t="s">
        <v>1112</v>
      </c>
      <c r="G51" s="287" t="s">
        <v>481</v>
      </c>
      <c r="H51" s="299" t="s">
        <v>113</v>
      </c>
      <c r="I51" s="295"/>
      <c r="J51" s="5"/>
    </row>
    <row r="52" spans="1:10" ht="14.25" customHeight="1">
      <c r="A52" s="1271"/>
      <c r="B52" s="1242"/>
      <c r="C52" s="1231" t="s">
        <v>1716</v>
      </c>
      <c r="D52" s="131"/>
      <c r="E52" s="131"/>
      <c r="F52" s="131"/>
      <c r="G52" s="131"/>
      <c r="H52" s="131"/>
      <c r="I52" s="297"/>
      <c r="J52" s="5"/>
    </row>
    <row r="53" spans="1:10" ht="17" customHeight="1">
      <c r="A53" s="1271"/>
      <c r="B53" s="1242"/>
      <c r="C53" s="1231"/>
      <c r="D53" s="37">
        <f>'obsah 2'!C328</f>
        <v>1107</v>
      </c>
      <c r="E53" s="37">
        <f>'obsah 2'!D328</f>
        <v>1204</v>
      </c>
      <c r="F53" s="37">
        <f>'obsah 2'!E328</f>
        <v>1341</v>
      </c>
      <c r="G53" s="37">
        <f>'obsah 2'!F328</f>
        <v>1439</v>
      </c>
      <c r="H53" s="1082" t="s">
        <v>221</v>
      </c>
      <c r="I53" s="112"/>
      <c r="J53" s="5"/>
    </row>
    <row r="54" spans="1:10" ht="14.25" customHeight="1">
      <c r="A54" s="1271"/>
      <c r="B54" s="1242"/>
      <c r="C54" s="1231"/>
      <c r="D54" s="113"/>
      <c r="E54" s="130"/>
      <c r="F54" s="130"/>
      <c r="G54" s="156"/>
      <c r="H54" s="156"/>
      <c r="I54" s="173">
        <v>2089</v>
      </c>
      <c r="J54" s="5"/>
    </row>
    <row r="55" spans="1:10" ht="14.25" customHeight="1">
      <c r="A55" s="1271"/>
      <c r="B55" s="1242"/>
      <c r="C55" s="1231"/>
      <c r="D55" s="1251" t="s">
        <v>1289</v>
      </c>
      <c r="E55" s="1256"/>
      <c r="F55" s="1256"/>
      <c r="G55" s="1251" t="s">
        <v>67</v>
      </c>
      <c r="H55" s="1256"/>
      <c r="I55" s="1257"/>
      <c r="J55" s="5"/>
    </row>
    <row r="56" spans="1:10" ht="14.25" customHeight="1">
      <c r="A56" s="1271"/>
      <c r="B56" s="1242"/>
      <c r="C56" s="1231"/>
      <c r="D56" s="99" t="s">
        <v>68</v>
      </c>
      <c r="E56" s="1244" t="s">
        <v>228</v>
      </c>
      <c r="F56" s="1350"/>
      <c r="G56" s="1253" t="s">
        <v>69</v>
      </c>
      <c r="H56" s="1259"/>
      <c r="I56" s="114">
        <v>83.5</v>
      </c>
      <c r="J56" s="5"/>
    </row>
    <row r="57" spans="1:10" ht="14.25" customHeight="1">
      <c r="A57" s="1271"/>
      <c r="B57" s="1242"/>
      <c r="C57" s="1231"/>
      <c r="D57" s="493" t="s">
        <v>70</v>
      </c>
      <c r="E57" s="1653" t="s">
        <v>1015</v>
      </c>
      <c r="F57" s="1654"/>
      <c r="G57" s="1356" t="s">
        <v>71</v>
      </c>
      <c r="H57" s="1350"/>
      <c r="I57" s="114">
        <v>53.5</v>
      </c>
      <c r="J57" s="5"/>
    </row>
    <row r="58" spans="1:10" ht="14.25" customHeight="1">
      <c r="A58" s="1271"/>
      <c r="B58" s="1242"/>
      <c r="C58" s="1231"/>
      <c r="D58" s="1221" t="s">
        <v>1296</v>
      </c>
      <c r="E58" s="1219"/>
      <c r="F58" s="307" t="s">
        <v>96</v>
      </c>
      <c r="G58" s="1655" t="s">
        <v>73</v>
      </c>
      <c r="H58" s="1654"/>
      <c r="I58" s="316">
        <v>43</v>
      </c>
      <c r="J58" s="5"/>
    </row>
    <row r="59" spans="1:10" ht="14.25" customHeight="1" thickBot="1">
      <c r="A59" s="1272"/>
      <c r="B59" s="239" t="s">
        <v>1061</v>
      </c>
      <c r="C59" s="1485"/>
      <c r="D59" s="1367"/>
      <c r="E59" s="1227"/>
      <c r="F59" s="449"/>
      <c r="G59" s="1052" t="s">
        <v>74</v>
      </c>
      <c r="H59" s="1050"/>
      <c r="I59" s="453">
        <v>46.5</v>
      </c>
      <c r="J59" s="5"/>
    </row>
    <row r="60" spans="1:10" ht="13.5" customHeight="1">
      <c r="A60" s="32"/>
      <c r="B60" s="1022" t="s">
        <v>2042</v>
      </c>
      <c r="C60" s="5"/>
      <c r="D60" s="5"/>
      <c r="E60" s="5"/>
      <c r="F60" s="5"/>
      <c r="G60" s="5"/>
      <c r="H60" s="5"/>
      <c r="I60" s="5"/>
      <c r="J60" s="5"/>
    </row>
    <row r="61" spans="1:10" ht="12.75" customHeight="1">
      <c r="A61" s="32"/>
      <c r="B61" s="5"/>
      <c r="C61" s="5"/>
      <c r="D61" s="5"/>
      <c r="E61" s="5"/>
      <c r="F61" s="5"/>
      <c r="G61" s="5"/>
      <c r="H61" s="5"/>
      <c r="I61" s="5"/>
      <c r="J61" s="5"/>
    </row>
  </sheetData>
  <mergeCells count="68">
    <mergeCell ref="G27:H27"/>
    <mergeCell ref="D22:I22"/>
    <mergeCell ref="A51:A59"/>
    <mergeCell ref="D55:F55"/>
    <mergeCell ref="G55:I55"/>
    <mergeCell ref="E56:F56"/>
    <mergeCell ref="G56:H56"/>
    <mergeCell ref="E57:F57"/>
    <mergeCell ref="G57:H57"/>
    <mergeCell ref="G58:H58"/>
    <mergeCell ref="D59:E59"/>
    <mergeCell ref="D58:E58"/>
    <mergeCell ref="C52:C59"/>
    <mergeCell ref="G48:H48"/>
    <mergeCell ref="D45:F45"/>
    <mergeCell ref="E47:F47"/>
    <mergeCell ref="A31:A39"/>
    <mergeCell ref="E36:F36"/>
    <mergeCell ref="G36:H36"/>
    <mergeCell ref="E37:F37"/>
    <mergeCell ref="D35:F35"/>
    <mergeCell ref="G35:I35"/>
    <mergeCell ref="G37:H37"/>
    <mergeCell ref="D32:I32"/>
    <mergeCell ref="C32:C39"/>
    <mergeCell ref="G38:H38"/>
    <mergeCell ref="E17:F17"/>
    <mergeCell ref="A41:A49"/>
    <mergeCell ref="G45:I45"/>
    <mergeCell ref="E46:F46"/>
    <mergeCell ref="G46:H46"/>
    <mergeCell ref="A11:A19"/>
    <mergeCell ref="A21:A29"/>
    <mergeCell ref="C22:C29"/>
    <mergeCell ref="C12:C18"/>
    <mergeCell ref="G47:H47"/>
    <mergeCell ref="G28:H28"/>
    <mergeCell ref="D39:E39"/>
    <mergeCell ref="B32:B38"/>
    <mergeCell ref="B42:B48"/>
    <mergeCell ref="D48:E48"/>
    <mergeCell ref="C42:C49"/>
    <mergeCell ref="E16:F16"/>
    <mergeCell ref="A1:A9"/>
    <mergeCell ref="D2:I2"/>
    <mergeCell ref="D5:F5"/>
    <mergeCell ref="G5:I5"/>
    <mergeCell ref="G6:H6"/>
    <mergeCell ref="E6:F6"/>
    <mergeCell ref="E7:F7"/>
    <mergeCell ref="G7:H7"/>
    <mergeCell ref="G8:H8"/>
    <mergeCell ref="B52:B58"/>
    <mergeCell ref="D29:E29"/>
    <mergeCell ref="B22:B27"/>
    <mergeCell ref="D9:E9"/>
    <mergeCell ref="B2:B7"/>
    <mergeCell ref="D18:E18"/>
    <mergeCell ref="B12:B17"/>
    <mergeCell ref="C2:C9"/>
    <mergeCell ref="D12:I12"/>
    <mergeCell ref="G15:I15"/>
    <mergeCell ref="E26:F26"/>
    <mergeCell ref="E27:F27"/>
    <mergeCell ref="G26:H26"/>
    <mergeCell ref="D25:F25"/>
    <mergeCell ref="G25:I25"/>
    <mergeCell ref="D15:F15"/>
  </mergeCells>
  <hyperlinks>
    <hyperlink ref="B39" r:id="rId1" xr:uid="{C27C5A97-4741-4E51-9F90-D270527FDB79}"/>
    <hyperlink ref="B49" r:id="rId2" xr:uid="{20A32F49-EF61-41EA-B647-C88AB9B5F1FA}"/>
    <hyperlink ref="B29" r:id="rId3" xr:uid="{8A936B18-322A-4D18-8B8E-D824B5D2FC16}"/>
    <hyperlink ref="B9" r:id="rId4" xr:uid="{551A6E4D-F25C-43D2-B75E-30B6DBF8DA3D}"/>
    <hyperlink ref="B19" r:id="rId5" xr:uid="{C6E61E0E-4D2B-4E71-AD22-2FB1360D2178}"/>
    <hyperlink ref="B59" r:id="rId6" xr:uid="{ADF76505-556E-4AFD-AD46-16AAB4D40B9F}"/>
  </hyperlinks>
  <pageMargins left="0.39370078740157483" right="7.874015748031496E-2" top="0.74803149606299213" bottom="0.74803149606299213" header="0" footer="0"/>
  <pageSetup paperSize="9" scale="82" orientation="portrait" r:id="rId7"/>
  <headerFooter>
    <oddHeader>&amp;C&amp;11Classic</oddHeader>
    <oddFooter>&amp;C&amp;11&amp;A</oddFooter>
  </headerFooter>
  <drawing r:id="rId8"/>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pageSetUpPr fitToPage="1"/>
  </sheetPr>
  <dimension ref="A1:K62"/>
  <sheetViews>
    <sheetView zoomScale="90" zoomScaleNormal="90" zoomScaleSheetLayoutView="90" workbookViewId="0">
      <selection activeCell="I60" sqref="I60"/>
    </sheetView>
  </sheetViews>
  <sheetFormatPr baseColWidth="10" defaultColWidth="9" defaultRowHeight="14"/>
  <cols>
    <col min="1" max="1" width="2.3984375" style="836" customWidth="1"/>
    <col min="2" max="2" width="19.19921875" customWidth="1"/>
    <col min="3" max="3" width="50.796875" customWidth="1"/>
    <col min="4" max="8" width="9.796875" customWidth="1"/>
    <col min="9" max="9" width="9.796875" style="116" customWidth="1"/>
    <col min="10" max="11" width="9.19921875" style="116"/>
  </cols>
  <sheetData>
    <row r="1" spans="1:10" ht="18" customHeight="1">
      <c r="A1" s="1283" t="s">
        <v>1694</v>
      </c>
      <c r="B1" s="846" t="s">
        <v>488</v>
      </c>
      <c r="C1" s="313"/>
      <c r="D1" s="287" t="s">
        <v>218</v>
      </c>
      <c r="E1" s="287"/>
      <c r="F1" s="287"/>
      <c r="G1" s="287"/>
      <c r="H1" s="287"/>
      <c r="I1" s="335"/>
    </row>
    <row r="2" spans="1:10" ht="14.25" customHeight="1">
      <c r="A2" s="1284"/>
      <c r="B2" s="1242"/>
      <c r="C2" s="1231" t="s">
        <v>1717</v>
      </c>
      <c r="D2" s="150"/>
      <c r="E2" s="150"/>
      <c r="F2" s="131"/>
      <c r="G2" s="131"/>
      <c r="H2" s="131"/>
      <c r="I2" s="297"/>
    </row>
    <row r="3" spans="1:10" ht="17" customHeight="1">
      <c r="A3" s="1284"/>
      <c r="B3" s="1242"/>
      <c r="C3" s="1231"/>
      <c r="D3" s="37">
        <f>'obsah 2'!D346</f>
        <v>926</v>
      </c>
      <c r="E3" s="37"/>
      <c r="F3" s="37"/>
      <c r="G3" s="37"/>
      <c r="H3" s="37"/>
      <c r="I3" s="112"/>
    </row>
    <row r="4" spans="1:10" ht="14.25" customHeight="1">
      <c r="A4" s="1284"/>
      <c r="B4" s="1242"/>
      <c r="C4" s="1231"/>
      <c r="D4" s="113"/>
      <c r="E4" s="113"/>
      <c r="F4" s="382"/>
      <c r="G4" s="382"/>
      <c r="H4" s="382"/>
      <c r="I4" s="383"/>
    </row>
    <row r="5" spans="1:10" ht="14.25" customHeight="1">
      <c r="A5" s="1284"/>
      <c r="B5" s="1242"/>
      <c r="C5" s="1231"/>
      <c r="D5" s="1251" t="s">
        <v>1289</v>
      </c>
      <c r="E5" s="1256"/>
      <c r="F5" s="1256"/>
      <c r="G5" s="1251" t="s">
        <v>67</v>
      </c>
      <c r="H5" s="1256"/>
      <c r="I5" s="1257"/>
    </row>
    <row r="6" spans="1:10" ht="14.25" customHeight="1">
      <c r="A6" s="1284"/>
      <c r="B6" s="1242"/>
      <c r="C6" s="1231"/>
      <c r="D6" s="99" t="s">
        <v>68</v>
      </c>
      <c r="E6" s="1244" t="s">
        <v>489</v>
      </c>
      <c r="F6" s="1350"/>
      <c r="G6" s="1253" t="s">
        <v>69</v>
      </c>
      <c r="H6" s="1259"/>
      <c r="I6" s="114">
        <v>75</v>
      </c>
    </row>
    <row r="7" spans="1:10" ht="14.25" customHeight="1">
      <c r="A7" s="1284"/>
      <c r="B7" s="1242"/>
      <c r="C7" s="1231"/>
      <c r="D7" s="276" t="s">
        <v>70</v>
      </c>
      <c r="E7" s="1213" t="s">
        <v>1015</v>
      </c>
      <c r="F7" s="1219"/>
      <c r="G7" s="1356" t="s">
        <v>71</v>
      </c>
      <c r="H7" s="1350"/>
      <c r="I7" s="114">
        <v>55</v>
      </c>
    </row>
    <row r="8" spans="1:10" ht="14.25" customHeight="1">
      <c r="A8" s="1284"/>
      <c r="B8" s="1242"/>
      <c r="C8" s="223"/>
      <c r="D8" s="131"/>
      <c r="E8" s="1656"/>
      <c r="F8" s="1656"/>
      <c r="G8" s="1221" t="s">
        <v>73</v>
      </c>
      <c r="H8" s="1219"/>
      <c r="I8" s="487">
        <v>43</v>
      </c>
    </row>
    <row r="9" spans="1:10" ht="14.25" customHeight="1" thickBot="1">
      <c r="A9" s="1285"/>
      <c r="B9" s="239" t="s">
        <v>1061</v>
      </c>
      <c r="C9" s="354"/>
      <c r="D9" s="1367"/>
      <c r="E9" s="1227"/>
      <c r="F9" s="449"/>
      <c r="G9" s="355" t="s">
        <v>74</v>
      </c>
      <c r="H9" s="356"/>
      <c r="I9" s="371">
        <v>45.5</v>
      </c>
    </row>
    <row r="10" spans="1:10" ht="10.25" customHeight="1" thickBot="1">
      <c r="A10" s="835"/>
      <c r="B10" s="18"/>
      <c r="C10" s="16"/>
      <c r="D10" s="47"/>
      <c r="E10" s="47"/>
      <c r="F10" s="47"/>
      <c r="G10" s="47"/>
      <c r="H10" s="47"/>
      <c r="I10" s="47"/>
      <c r="J10"/>
    </row>
    <row r="11" spans="1:10" ht="18" customHeight="1">
      <c r="A11" s="1283" t="s">
        <v>1694</v>
      </c>
      <c r="B11" s="846" t="s">
        <v>490</v>
      </c>
      <c r="C11" s="313"/>
      <c r="D11" s="287" t="s">
        <v>218</v>
      </c>
      <c r="E11" s="287"/>
      <c r="F11" s="287"/>
      <c r="G11" s="287"/>
      <c r="H11" s="287"/>
      <c r="I11" s="335"/>
    </row>
    <row r="12" spans="1:10" ht="14.25" customHeight="1">
      <c r="A12" s="1284"/>
      <c r="B12" s="1242"/>
      <c r="C12" s="1231" t="s">
        <v>1718</v>
      </c>
      <c r="D12" s="150"/>
      <c r="E12" s="150"/>
      <c r="F12" s="131"/>
      <c r="G12" s="131"/>
      <c r="H12" s="131"/>
      <c r="I12" s="297"/>
    </row>
    <row r="13" spans="1:10" ht="17" customHeight="1">
      <c r="A13" s="1284"/>
      <c r="B13" s="1242"/>
      <c r="C13" s="1231"/>
      <c r="D13" s="37">
        <f>'obsah 2'!D347</f>
        <v>1187</v>
      </c>
      <c r="E13" s="37"/>
      <c r="F13" s="37"/>
      <c r="G13" s="37"/>
      <c r="H13" s="37"/>
      <c r="I13" s="112"/>
    </row>
    <row r="14" spans="1:10" ht="14.25" customHeight="1">
      <c r="A14" s="1284"/>
      <c r="B14" s="1242"/>
      <c r="C14" s="1231"/>
      <c r="D14" s="113"/>
      <c r="E14" s="113"/>
      <c r="F14" s="382"/>
      <c r="G14" s="382"/>
      <c r="H14" s="382"/>
      <c r="I14" s="383"/>
    </row>
    <row r="15" spans="1:10" ht="14.25" customHeight="1">
      <c r="A15" s="1284"/>
      <c r="B15" s="1242"/>
      <c r="C15" s="1231"/>
      <c r="D15" s="1251" t="s">
        <v>1289</v>
      </c>
      <c r="E15" s="1256"/>
      <c r="F15" s="1256"/>
      <c r="G15" s="1251" t="s">
        <v>67</v>
      </c>
      <c r="H15" s="1256"/>
      <c r="I15" s="1257"/>
    </row>
    <row r="16" spans="1:10" ht="14.25" customHeight="1">
      <c r="A16" s="1284"/>
      <c r="B16" s="1242"/>
      <c r="C16" s="1231"/>
      <c r="D16" s="99" t="s">
        <v>68</v>
      </c>
      <c r="E16" s="1244" t="s">
        <v>489</v>
      </c>
      <c r="F16" s="1350"/>
      <c r="G16" s="1253" t="s">
        <v>69</v>
      </c>
      <c r="H16" s="1259"/>
      <c r="I16" s="114">
        <v>75</v>
      </c>
    </row>
    <row r="17" spans="1:10" ht="14.25" customHeight="1">
      <c r="A17" s="1284"/>
      <c r="B17" s="1242"/>
      <c r="C17" s="1231"/>
      <c r="D17" s="276" t="s">
        <v>70</v>
      </c>
      <c r="E17" s="1213" t="s">
        <v>1015</v>
      </c>
      <c r="F17" s="1219"/>
      <c r="G17" s="1356" t="s">
        <v>71</v>
      </c>
      <c r="H17" s="1350"/>
      <c r="I17" s="114">
        <v>55</v>
      </c>
    </row>
    <row r="18" spans="1:10" ht="14.25" customHeight="1">
      <c r="A18" s="1284"/>
      <c r="B18" s="1242"/>
      <c r="C18" s="223"/>
      <c r="D18" s="131"/>
      <c r="E18" s="275"/>
      <c r="F18" s="150"/>
      <c r="G18" s="1221" t="s">
        <v>73</v>
      </c>
      <c r="H18" s="1219"/>
      <c r="I18" s="316">
        <v>43</v>
      </c>
    </row>
    <row r="19" spans="1:10" ht="14.25" customHeight="1" thickBot="1">
      <c r="A19" s="1285"/>
      <c r="B19" s="163" t="s">
        <v>1061</v>
      </c>
      <c r="C19" s="354"/>
      <c r="D19" s="1367"/>
      <c r="E19" s="1227"/>
      <c r="F19" s="449"/>
      <c r="G19" s="355" t="s">
        <v>74</v>
      </c>
      <c r="H19" s="356"/>
      <c r="I19" s="453">
        <v>45.5</v>
      </c>
    </row>
    <row r="20" spans="1:10" ht="10.25" customHeight="1" thickBot="1">
      <c r="A20" s="835"/>
      <c r="B20" s="18"/>
      <c r="C20" s="16"/>
      <c r="D20" s="47"/>
      <c r="E20" s="47"/>
      <c r="F20" s="47"/>
      <c r="G20" s="47"/>
      <c r="H20" s="47"/>
      <c r="I20" s="47"/>
      <c r="J20"/>
    </row>
    <row r="21" spans="1:10" ht="18" customHeight="1">
      <c r="A21" s="1283" t="s">
        <v>1694</v>
      </c>
      <c r="B21" s="845" t="s">
        <v>493</v>
      </c>
      <c r="C21" s="313"/>
      <c r="D21" s="287" t="s">
        <v>218</v>
      </c>
      <c r="E21" s="287"/>
      <c r="F21" s="287"/>
      <c r="G21" s="287"/>
      <c r="H21" s="287"/>
      <c r="I21" s="335"/>
    </row>
    <row r="22" spans="1:10" ht="14.25" customHeight="1">
      <c r="A22" s="1284"/>
      <c r="B22" s="1242"/>
      <c r="C22" s="1231" t="s">
        <v>1719</v>
      </c>
      <c r="D22" s="150"/>
      <c r="E22" s="150"/>
      <c r="F22" s="150"/>
      <c r="G22" s="131"/>
      <c r="H22" s="131"/>
      <c r="I22" s="297"/>
    </row>
    <row r="23" spans="1:10" ht="17" customHeight="1">
      <c r="A23" s="1284"/>
      <c r="B23" s="1242"/>
      <c r="C23" s="1231"/>
      <c r="D23" s="37">
        <f>'obsah 2'!D330</f>
        <v>897</v>
      </c>
      <c r="E23" s="37"/>
      <c r="F23" s="37"/>
      <c r="G23" s="37"/>
      <c r="H23" s="37"/>
      <c r="I23" s="112"/>
    </row>
    <row r="24" spans="1:10" ht="14.25" customHeight="1">
      <c r="A24" s="1284"/>
      <c r="B24" s="1242"/>
      <c r="C24" s="1231"/>
      <c r="D24" s="113"/>
      <c r="E24" s="113"/>
      <c r="F24" s="382"/>
      <c r="G24" s="382"/>
      <c r="H24" s="382"/>
      <c r="I24" s="383"/>
    </row>
    <row r="25" spans="1:10" ht="14.25" customHeight="1">
      <c r="A25" s="1284"/>
      <c r="B25" s="1242"/>
      <c r="C25" s="1231"/>
      <c r="D25" s="1251" t="s">
        <v>1289</v>
      </c>
      <c r="E25" s="1256"/>
      <c r="F25" s="1256"/>
      <c r="G25" s="1251" t="s">
        <v>67</v>
      </c>
      <c r="H25" s="1256"/>
      <c r="I25" s="1257"/>
    </row>
    <row r="26" spans="1:10" ht="14.25" customHeight="1">
      <c r="A26" s="1284"/>
      <c r="B26" s="1242"/>
      <c r="C26" s="1231"/>
      <c r="D26" s="99" t="s">
        <v>68</v>
      </c>
      <c r="E26" s="1244" t="s">
        <v>489</v>
      </c>
      <c r="F26" s="1350"/>
      <c r="G26" s="1253" t="s">
        <v>69</v>
      </c>
      <c r="H26" s="1259"/>
      <c r="I26" s="114">
        <v>73</v>
      </c>
    </row>
    <row r="27" spans="1:10" ht="14.25" customHeight="1">
      <c r="A27" s="1284"/>
      <c r="B27" s="1242"/>
      <c r="C27" s="1231"/>
      <c r="D27" s="276" t="s">
        <v>70</v>
      </c>
      <c r="E27" s="1213" t="s">
        <v>1015</v>
      </c>
      <c r="F27" s="1219"/>
      <c r="G27" s="1356" t="s">
        <v>71</v>
      </c>
      <c r="H27" s="1350"/>
      <c r="I27" s="114">
        <v>55</v>
      </c>
    </row>
    <row r="28" spans="1:10" ht="14.25" customHeight="1">
      <c r="A28" s="1284"/>
      <c r="B28" s="1242"/>
      <c r="C28" s="116"/>
      <c r="D28" s="131"/>
      <c r="E28" s="1225"/>
      <c r="F28" s="1215"/>
      <c r="G28" s="1221" t="s">
        <v>73</v>
      </c>
      <c r="H28" s="1219"/>
      <c r="I28" s="316">
        <v>43</v>
      </c>
    </row>
    <row r="29" spans="1:10" ht="14.25" customHeight="1" thickBot="1">
      <c r="A29" s="1285"/>
      <c r="B29" s="428" t="s">
        <v>1061</v>
      </c>
      <c r="C29" s="495"/>
      <c r="D29" s="1367"/>
      <c r="E29" s="1227"/>
      <c r="F29" s="449"/>
      <c r="G29" s="355" t="s">
        <v>74</v>
      </c>
      <c r="H29" s="356"/>
      <c r="I29" s="453">
        <v>45.5</v>
      </c>
    </row>
    <row r="30" spans="1:10" ht="10.25" customHeight="1" thickBot="1">
      <c r="A30" s="835"/>
      <c r="B30" s="18"/>
      <c r="C30" s="16"/>
      <c r="D30" s="47"/>
      <c r="E30" s="47"/>
      <c r="F30" s="47"/>
      <c r="G30" s="47"/>
      <c r="H30" s="47"/>
      <c r="I30" s="47"/>
      <c r="J30"/>
    </row>
    <row r="31" spans="1:10" ht="18" customHeight="1">
      <c r="A31" s="1283" t="s">
        <v>1694</v>
      </c>
      <c r="B31" s="845" t="s">
        <v>494</v>
      </c>
      <c r="C31" s="313"/>
      <c r="D31" s="287" t="s">
        <v>218</v>
      </c>
      <c r="E31" s="287"/>
      <c r="F31" s="287"/>
      <c r="G31" s="287"/>
      <c r="H31" s="287"/>
      <c r="I31" s="335"/>
    </row>
    <row r="32" spans="1:10" ht="14.25" customHeight="1">
      <c r="A32" s="1284"/>
      <c r="B32" s="1242"/>
      <c r="C32" s="1231" t="s">
        <v>2082</v>
      </c>
      <c r="D32" s="150"/>
      <c r="E32" s="150"/>
      <c r="F32" s="150"/>
      <c r="G32" s="131"/>
      <c r="H32" s="131"/>
      <c r="I32" s="297"/>
    </row>
    <row r="33" spans="1:10" ht="17" customHeight="1">
      <c r="A33" s="1284"/>
      <c r="B33" s="1242"/>
      <c r="C33" s="1231"/>
      <c r="D33" s="37">
        <f>'obsah 2'!D331</f>
        <v>1158</v>
      </c>
      <c r="E33" s="37"/>
      <c r="F33" s="37"/>
      <c r="G33" s="37"/>
      <c r="H33" s="37"/>
      <c r="I33" s="112"/>
    </row>
    <row r="34" spans="1:10" ht="14.25" customHeight="1">
      <c r="A34" s="1284"/>
      <c r="B34" s="1242"/>
      <c r="C34" s="1231"/>
      <c r="D34" s="113"/>
      <c r="E34" s="113">
        <v>693</v>
      </c>
      <c r="F34" s="382"/>
      <c r="G34" s="382"/>
      <c r="H34" s="382"/>
      <c r="I34" s="383"/>
    </row>
    <row r="35" spans="1:10" ht="14.25" customHeight="1">
      <c r="A35" s="1284"/>
      <c r="B35" s="1242"/>
      <c r="C35" s="1231"/>
      <c r="D35" s="1225" t="s">
        <v>1289</v>
      </c>
      <c r="E35" s="1215"/>
      <c r="F35" s="1215"/>
      <c r="G35" s="1251" t="s">
        <v>67</v>
      </c>
      <c r="H35" s="1256"/>
      <c r="I35" s="1257"/>
    </row>
    <row r="36" spans="1:10" ht="14.25" customHeight="1">
      <c r="A36" s="1284"/>
      <c r="B36" s="1242"/>
      <c r="C36" s="1231"/>
      <c r="D36" s="276" t="s">
        <v>68</v>
      </c>
      <c r="E36" s="1213" t="s">
        <v>489</v>
      </c>
      <c r="F36" s="1219"/>
      <c r="G36" s="1258" t="s">
        <v>69</v>
      </c>
      <c r="H36" s="1259"/>
      <c r="I36" s="114">
        <v>73</v>
      </c>
    </row>
    <row r="37" spans="1:10" ht="14.25" customHeight="1">
      <c r="A37" s="1284"/>
      <c r="B37" s="1242"/>
      <c r="C37" s="1231"/>
      <c r="D37" s="276" t="s">
        <v>70</v>
      </c>
      <c r="E37" s="1213" t="s">
        <v>1015</v>
      </c>
      <c r="F37" s="1219"/>
      <c r="G37" s="1356" t="s">
        <v>71</v>
      </c>
      <c r="H37" s="1350"/>
      <c r="I37" s="114">
        <v>55</v>
      </c>
    </row>
    <row r="38" spans="1:10" ht="14.25" customHeight="1">
      <c r="A38" s="1284"/>
      <c r="B38" s="1242"/>
      <c r="C38" s="116"/>
      <c r="D38" s="131"/>
      <c r="E38" s="1225"/>
      <c r="F38" s="1215"/>
      <c r="G38" s="1230" t="s">
        <v>73</v>
      </c>
      <c r="H38" s="1219"/>
      <c r="I38" s="487">
        <v>43</v>
      </c>
    </row>
    <row r="39" spans="1:10" ht="14.25" customHeight="1" thickBot="1">
      <c r="A39" s="1285"/>
      <c r="B39" s="476" t="s">
        <v>1061</v>
      </c>
      <c r="C39" s="495"/>
      <c r="D39" s="1367"/>
      <c r="E39" s="1227"/>
      <c r="F39" s="449"/>
      <c r="G39" s="355" t="s">
        <v>74</v>
      </c>
      <c r="H39" s="356"/>
      <c r="I39" s="501">
        <v>45.5</v>
      </c>
    </row>
    <row r="40" spans="1:10" ht="10.25" customHeight="1" thickBot="1">
      <c r="A40" s="835"/>
      <c r="B40" s="18"/>
      <c r="C40" s="16"/>
      <c r="D40" s="47"/>
      <c r="E40" s="47"/>
      <c r="F40" s="47"/>
      <c r="G40" s="47"/>
      <c r="H40" s="47"/>
      <c r="I40" s="47"/>
      <c r="J40"/>
    </row>
    <row r="41" spans="1:10" ht="18" customHeight="1">
      <c r="A41" s="1313" t="s">
        <v>1694</v>
      </c>
      <c r="B41" s="845" t="s">
        <v>496</v>
      </c>
      <c r="C41" s="540"/>
      <c r="D41" s="378">
        <v>0</v>
      </c>
      <c r="E41" s="378" t="s">
        <v>1111</v>
      </c>
      <c r="F41" s="378" t="s">
        <v>1112</v>
      </c>
      <c r="G41" s="378" t="s">
        <v>481</v>
      </c>
      <c r="H41" s="378" t="s">
        <v>113</v>
      </c>
      <c r="I41" s="379"/>
    </row>
    <row r="42" spans="1:10" ht="14.25" customHeight="1">
      <c r="A42" s="1314"/>
      <c r="B42" s="1657"/>
      <c r="C42" s="1231" t="s">
        <v>1720</v>
      </c>
      <c r="D42" s="131"/>
      <c r="E42" s="131"/>
      <c r="F42" s="131"/>
      <c r="G42" s="131"/>
      <c r="H42" s="211"/>
      <c r="I42" s="418"/>
    </row>
    <row r="43" spans="1:10" ht="17" customHeight="1">
      <c r="A43" s="1314"/>
      <c r="B43" s="1657"/>
      <c r="C43" s="1231"/>
      <c r="D43" s="37">
        <f>'obsah 2'!C336</f>
        <v>933</v>
      </c>
      <c r="E43" s="37">
        <f>'obsah 2'!D336</f>
        <v>1030</v>
      </c>
      <c r="F43" s="37">
        <f>'obsah 2'!E336</f>
        <v>1167</v>
      </c>
      <c r="G43" s="37">
        <f>'obsah 2'!F336</f>
        <v>1265</v>
      </c>
      <c r="H43" s="1082" t="s">
        <v>221</v>
      </c>
      <c r="I43" s="112"/>
    </row>
    <row r="44" spans="1:10" ht="14.25" customHeight="1">
      <c r="A44" s="1314"/>
      <c r="B44" s="1657"/>
      <c r="C44" s="1231"/>
      <c r="D44" s="113"/>
      <c r="E44" s="130"/>
      <c r="F44" s="130"/>
      <c r="G44" s="156"/>
      <c r="H44" s="156"/>
      <c r="I44" s="173">
        <v>2037</v>
      </c>
    </row>
    <row r="45" spans="1:10" ht="14.25" customHeight="1">
      <c r="A45" s="1314"/>
      <c r="B45" s="1657"/>
      <c r="C45" s="1231"/>
      <c r="D45" s="1251" t="s">
        <v>1289</v>
      </c>
      <c r="E45" s="1256"/>
      <c r="F45" s="1256"/>
      <c r="G45" s="1225" t="s">
        <v>67</v>
      </c>
      <c r="H45" s="1215"/>
      <c r="I45" s="1228"/>
    </row>
    <row r="46" spans="1:10" ht="14.25" customHeight="1">
      <c r="A46" s="1314"/>
      <c r="B46" s="1657"/>
      <c r="C46" s="1231"/>
      <c r="D46" s="99" t="s">
        <v>68</v>
      </c>
      <c r="E46" s="1244" t="s">
        <v>497</v>
      </c>
      <c r="F46" s="1280"/>
      <c r="G46" s="1221" t="s">
        <v>69</v>
      </c>
      <c r="H46" s="1219"/>
      <c r="I46" s="127">
        <v>77</v>
      </c>
    </row>
    <row r="47" spans="1:10" ht="14.25" customHeight="1">
      <c r="A47" s="1314"/>
      <c r="B47" s="1657"/>
      <c r="C47" s="1231"/>
      <c r="D47" s="276" t="s">
        <v>70</v>
      </c>
      <c r="E47" s="1213" t="s">
        <v>1015</v>
      </c>
      <c r="F47" s="1219"/>
      <c r="G47" s="1221" t="s">
        <v>71</v>
      </c>
      <c r="H47" s="1219"/>
      <c r="I47" s="127">
        <v>53.5</v>
      </c>
    </row>
    <row r="48" spans="1:10" ht="14.25" customHeight="1">
      <c r="A48" s="1314"/>
      <c r="B48" s="1657"/>
      <c r="C48" s="223"/>
      <c r="D48" s="131"/>
      <c r="E48" s="1656"/>
      <c r="F48" s="1656"/>
      <c r="G48" s="1221" t="s">
        <v>107</v>
      </c>
      <c r="H48" s="1219"/>
      <c r="I48" s="127">
        <v>60</v>
      </c>
    </row>
    <row r="49" spans="1:10" ht="14.25" customHeight="1">
      <c r="A49" s="1314"/>
      <c r="B49" s="1657"/>
      <c r="C49" s="223"/>
      <c r="D49" s="1385"/>
      <c r="E49" s="1215"/>
      <c r="F49" s="150"/>
      <c r="G49" s="276" t="s">
        <v>74</v>
      </c>
      <c r="H49" s="307"/>
      <c r="I49" s="127">
        <v>46.5</v>
      </c>
    </row>
    <row r="50" spans="1:10" ht="14.25" customHeight="1" thickBot="1">
      <c r="A50" s="1315"/>
      <c r="B50" s="428" t="s">
        <v>1061</v>
      </c>
      <c r="C50" s="354"/>
      <c r="D50" s="221"/>
      <c r="E50" s="221"/>
      <c r="F50" s="221"/>
      <c r="G50" s="1277" t="s">
        <v>1296</v>
      </c>
      <c r="H50" s="1290"/>
      <c r="I50" s="371" t="s">
        <v>96</v>
      </c>
    </row>
    <row r="51" spans="1:10" ht="10.25" customHeight="1" thickBot="1">
      <c r="A51" s="835"/>
      <c r="B51" s="18"/>
      <c r="C51" s="16"/>
      <c r="D51" s="47"/>
      <c r="E51" s="47"/>
      <c r="F51" s="47"/>
      <c r="G51" s="47"/>
      <c r="H51" s="47"/>
      <c r="I51" s="47"/>
      <c r="J51"/>
    </row>
    <row r="52" spans="1:10" ht="18" customHeight="1">
      <c r="A52" s="1313" t="s">
        <v>1694</v>
      </c>
      <c r="B52" s="847" t="s">
        <v>1426</v>
      </c>
      <c r="C52" s="313"/>
      <c r="D52" s="287">
        <v>0</v>
      </c>
      <c r="E52" s="287" t="s">
        <v>1111</v>
      </c>
      <c r="F52" s="287" t="s">
        <v>1112</v>
      </c>
      <c r="G52" s="287" t="s">
        <v>481</v>
      </c>
      <c r="H52" s="299" t="s">
        <v>113</v>
      </c>
      <c r="I52" s="295"/>
    </row>
    <row r="53" spans="1:10" ht="14.25" customHeight="1">
      <c r="A53" s="1314"/>
      <c r="B53" s="1255"/>
      <c r="C53" s="1231" t="s">
        <v>1721</v>
      </c>
      <c r="D53" s="131"/>
      <c r="E53" s="131"/>
      <c r="F53" s="131"/>
      <c r="G53" s="131"/>
      <c r="H53" s="131"/>
      <c r="I53" s="297"/>
    </row>
    <row r="54" spans="1:10" ht="17" customHeight="1">
      <c r="A54" s="1314"/>
      <c r="B54" s="1255"/>
      <c r="C54" s="1231"/>
      <c r="D54" s="37">
        <f>'obsah 2'!C337</f>
        <v>1194</v>
      </c>
      <c r="E54" s="37">
        <f>'obsah 2'!D337</f>
        <v>1292</v>
      </c>
      <c r="F54" s="37">
        <f>'obsah 2'!E337</f>
        <v>1429</v>
      </c>
      <c r="G54" s="37">
        <f>'obsah 2'!F337</f>
        <v>1526</v>
      </c>
      <c r="H54" s="1082" t="s">
        <v>221</v>
      </c>
      <c r="I54" s="112"/>
    </row>
    <row r="55" spans="1:10" ht="14.25" customHeight="1">
      <c r="A55" s="1314"/>
      <c r="B55" s="1255"/>
      <c r="C55" s="1231"/>
      <c r="D55" s="113"/>
      <c r="E55" s="130"/>
      <c r="F55" s="130"/>
      <c r="G55" s="156"/>
      <c r="H55" s="156"/>
      <c r="I55" s="173">
        <v>2244</v>
      </c>
    </row>
    <row r="56" spans="1:10" ht="14.25" customHeight="1">
      <c r="A56" s="1314"/>
      <c r="B56" s="1255"/>
      <c r="C56" s="1231"/>
      <c r="D56" s="1251" t="s">
        <v>1289</v>
      </c>
      <c r="E56" s="1256"/>
      <c r="F56" s="1256"/>
      <c r="G56" s="1251" t="s">
        <v>67</v>
      </c>
      <c r="H56" s="1256"/>
      <c r="I56" s="1257"/>
    </row>
    <row r="57" spans="1:10" ht="14.25" customHeight="1">
      <c r="A57" s="1314"/>
      <c r="B57" s="1255"/>
      <c r="C57" s="1231"/>
      <c r="D57" s="99" t="s">
        <v>68</v>
      </c>
      <c r="E57" s="1244" t="s">
        <v>497</v>
      </c>
      <c r="F57" s="1350"/>
      <c r="G57" s="1253" t="s">
        <v>69</v>
      </c>
      <c r="H57" s="1259"/>
      <c r="I57" s="114">
        <v>77</v>
      </c>
    </row>
    <row r="58" spans="1:10" ht="14.25" customHeight="1">
      <c r="A58" s="1314"/>
      <c r="B58" s="1255"/>
      <c r="C58" s="1231"/>
      <c r="D58" s="276" t="s">
        <v>70</v>
      </c>
      <c r="E58" s="1213" t="s">
        <v>1015</v>
      </c>
      <c r="F58" s="1219"/>
      <c r="G58" s="1356" t="s">
        <v>71</v>
      </c>
      <c r="H58" s="1350"/>
      <c r="I58" s="114">
        <v>53.5</v>
      </c>
    </row>
    <row r="59" spans="1:10" ht="14.25" customHeight="1">
      <c r="A59" s="1314"/>
      <c r="B59" s="1255"/>
      <c r="C59" s="223"/>
      <c r="D59" s="131"/>
      <c r="E59" s="1656"/>
      <c r="F59" s="1656"/>
      <c r="G59" s="1221" t="s">
        <v>107</v>
      </c>
      <c r="H59" s="1219"/>
      <c r="I59" s="316">
        <v>60</v>
      </c>
    </row>
    <row r="60" spans="1:10" ht="14.25" customHeight="1">
      <c r="A60" s="1314"/>
      <c r="B60" s="1255"/>
      <c r="C60" s="223"/>
      <c r="D60" s="1385"/>
      <c r="E60" s="1215"/>
      <c r="F60" s="150"/>
      <c r="G60" s="276" t="s">
        <v>74</v>
      </c>
      <c r="H60" s="307"/>
      <c r="I60" s="487">
        <v>46.5</v>
      </c>
    </row>
    <row r="61" spans="1:10" ht="14.25" customHeight="1" thickBot="1">
      <c r="A61" s="1315"/>
      <c r="B61" s="203" t="s">
        <v>1061</v>
      </c>
      <c r="C61" s="354"/>
      <c r="D61" s="221"/>
      <c r="E61" s="221"/>
      <c r="F61" s="221"/>
      <c r="G61" s="1277" t="s">
        <v>1296</v>
      </c>
      <c r="H61" s="1290"/>
      <c r="I61" s="371" t="s">
        <v>96</v>
      </c>
    </row>
    <row r="62" spans="1:10" ht="13.5" customHeight="1">
      <c r="B62" s="1022" t="s">
        <v>2042</v>
      </c>
    </row>
  </sheetData>
  <mergeCells count="73">
    <mergeCell ref="G61:H61"/>
    <mergeCell ref="E59:F59"/>
    <mergeCell ref="G59:H59"/>
    <mergeCell ref="D60:E60"/>
    <mergeCell ref="B53:B60"/>
    <mergeCell ref="C53:C58"/>
    <mergeCell ref="G27:H27"/>
    <mergeCell ref="B22:B28"/>
    <mergeCell ref="C22:C27"/>
    <mergeCell ref="D39:E39"/>
    <mergeCell ref="D35:F35"/>
    <mergeCell ref="G35:I35"/>
    <mergeCell ref="E36:F36"/>
    <mergeCell ref="G36:H36"/>
    <mergeCell ref="E37:F37"/>
    <mergeCell ref="G37:H37"/>
    <mergeCell ref="E38:F38"/>
    <mergeCell ref="G38:H38"/>
    <mergeCell ref="A41:A50"/>
    <mergeCell ref="E47:F47"/>
    <mergeCell ref="G47:H47"/>
    <mergeCell ref="E48:F48"/>
    <mergeCell ref="G48:H48"/>
    <mergeCell ref="D45:F45"/>
    <mergeCell ref="G45:I45"/>
    <mergeCell ref="A31:A39"/>
    <mergeCell ref="G50:H50"/>
    <mergeCell ref="G58:H58"/>
    <mergeCell ref="D56:F56"/>
    <mergeCell ref="G56:I56"/>
    <mergeCell ref="E57:F57"/>
    <mergeCell ref="G57:H57"/>
    <mergeCell ref="E58:F58"/>
    <mergeCell ref="D49:E49"/>
    <mergeCell ref="E46:F46"/>
    <mergeCell ref="G46:H46"/>
    <mergeCell ref="B32:B38"/>
    <mergeCell ref="B42:B49"/>
    <mergeCell ref="C42:C47"/>
    <mergeCell ref="C32:C37"/>
    <mergeCell ref="A52:A61"/>
    <mergeCell ref="A21:A29"/>
    <mergeCell ref="G15:I15"/>
    <mergeCell ref="E28:F28"/>
    <mergeCell ref="G28:H28"/>
    <mergeCell ref="E16:F16"/>
    <mergeCell ref="G16:H16"/>
    <mergeCell ref="E17:F17"/>
    <mergeCell ref="G17:H17"/>
    <mergeCell ref="G18:H18"/>
    <mergeCell ref="D19:E19"/>
    <mergeCell ref="D25:F25"/>
    <mergeCell ref="G25:I25"/>
    <mergeCell ref="E26:F26"/>
    <mergeCell ref="G26:H26"/>
    <mergeCell ref="E27:F27"/>
    <mergeCell ref="D29:E29"/>
    <mergeCell ref="A1:A9"/>
    <mergeCell ref="D5:F5"/>
    <mergeCell ref="E8:F8"/>
    <mergeCell ref="A11:A19"/>
    <mergeCell ref="D15:F15"/>
    <mergeCell ref="B2:B8"/>
    <mergeCell ref="B12:B18"/>
    <mergeCell ref="C12:C17"/>
    <mergeCell ref="C2:C7"/>
    <mergeCell ref="G8:H8"/>
    <mergeCell ref="D9:E9"/>
    <mergeCell ref="G5:I5"/>
    <mergeCell ref="E6:F6"/>
    <mergeCell ref="G6:H6"/>
    <mergeCell ref="E7:F7"/>
    <mergeCell ref="G7:H7"/>
  </mergeCells>
  <hyperlinks>
    <hyperlink ref="B9" r:id="rId1" xr:uid="{D74F47E8-A0E4-43C0-A28D-4F65EE21B29D}"/>
    <hyperlink ref="B19" r:id="rId2" xr:uid="{722D49FD-EFE3-4646-875E-2D4C90B0DC91}"/>
    <hyperlink ref="B29" r:id="rId3" xr:uid="{16056190-6F1C-4523-8FEF-72A3A8AD8FFE}"/>
    <hyperlink ref="B39" r:id="rId4" xr:uid="{B8A14D1F-383F-45DA-BF5A-A803ED404D86}"/>
    <hyperlink ref="B50" r:id="rId5" xr:uid="{1CBF1DF3-73A4-4695-8F8E-291F1EB36164}"/>
    <hyperlink ref="B61" r:id="rId6" xr:uid="{1028B9F9-E6EB-4B1A-929C-1D86ECD373D2}"/>
  </hyperlinks>
  <pageMargins left="0.39370078740157483" right="7.874015748031496E-2" top="0.74803149606299213" bottom="0.74803149606299213" header="0" footer="0"/>
  <pageSetup paperSize="9" scale="79" orientation="portrait" horizontalDpi="4294967295" verticalDpi="4294967295" r:id="rId7"/>
  <headerFooter>
    <oddHeader>&amp;C&amp;11Classic</oddHeader>
    <oddFooter>&amp;C&amp;11&amp;A</oddFooter>
  </headerFooter>
  <drawing r:id="rId8"/>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pageSetUpPr fitToPage="1"/>
  </sheetPr>
  <dimension ref="A1:I49"/>
  <sheetViews>
    <sheetView topLeftCell="A26" zoomScale="90" zoomScaleNormal="90" zoomScaleSheetLayoutView="90" workbookViewId="0">
      <selection activeCell="C38" sqref="C38:C44"/>
    </sheetView>
  </sheetViews>
  <sheetFormatPr baseColWidth="10" defaultColWidth="9" defaultRowHeight="14"/>
  <cols>
    <col min="1" max="1" width="2.3984375" style="836" customWidth="1"/>
    <col min="2" max="2" width="19.19921875" customWidth="1"/>
    <col min="3" max="3" width="50.796875" customWidth="1"/>
    <col min="4" max="9" width="9.796875" customWidth="1"/>
  </cols>
  <sheetData>
    <row r="1" spans="1:9" ht="18" customHeight="1">
      <c r="A1" s="1283" t="s">
        <v>2</v>
      </c>
      <c r="B1" s="846" t="s">
        <v>478</v>
      </c>
      <c r="C1" s="313"/>
      <c r="D1" s="287" t="s">
        <v>479</v>
      </c>
      <c r="E1" s="287" t="s">
        <v>480</v>
      </c>
      <c r="F1" s="287" t="s">
        <v>481</v>
      </c>
      <c r="G1" s="287"/>
      <c r="H1" s="287"/>
      <c r="I1" s="335"/>
    </row>
    <row r="2" spans="1:9" ht="14.25" customHeight="1">
      <c r="A2" s="1284"/>
      <c r="B2" s="1242"/>
      <c r="C2" s="1231" t="s">
        <v>1722</v>
      </c>
      <c r="D2" s="150" t="s">
        <v>482</v>
      </c>
      <c r="E2" s="150" t="s">
        <v>2083</v>
      </c>
      <c r="F2" s="150" t="s">
        <v>483</v>
      </c>
      <c r="G2" s="131"/>
      <c r="H2" s="131"/>
      <c r="I2" s="297"/>
    </row>
    <row r="3" spans="1:9" ht="18" customHeight="1">
      <c r="A3" s="1284"/>
      <c r="B3" s="1242"/>
      <c r="C3" s="1231"/>
      <c r="D3" s="37">
        <f>'obsah 2'!D339</f>
        <v>1354</v>
      </c>
      <c r="E3" s="37">
        <f>'obsah 2'!D341</f>
        <v>1369</v>
      </c>
      <c r="F3" s="37">
        <f>'obsah 2'!D340</f>
        <v>1628</v>
      </c>
      <c r="G3" s="37"/>
      <c r="H3" s="37"/>
      <c r="I3" s="112"/>
    </row>
    <row r="4" spans="1:9" ht="14.25" customHeight="1">
      <c r="A4" s="1284"/>
      <c r="B4" s="1242"/>
      <c r="C4" s="1231"/>
      <c r="D4" s="113"/>
      <c r="E4" s="113"/>
      <c r="F4" s="113"/>
      <c r="G4" s="382"/>
      <c r="H4" s="382"/>
      <c r="I4" s="383"/>
    </row>
    <row r="5" spans="1:9" ht="14.25" customHeight="1">
      <c r="A5" s="1284"/>
      <c r="B5" s="1242"/>
      <c r="C5" s="1231"/>
      <c r="D5" s="1251" t="s">
        <v>1289</v>
      </c>
      <c r="E5" s="1256"/>
      <c r="F5" s="1256"/>
      <c r="G5" s="1251" t="s">
        <v>67</v>
      </c>
      <c r="H5" s="1256"/>
      <c r="I5" s="1257"/>
    </row>
    <row r="6" spans="1:9" ht="14.25" customHeight="1">
      <c r="A6" s="1284"/>
      <c r="B6" s="1242"/>
      <c r="C6" s="1231"/>
      <c r="D6" s="99" t="s">
        <v>68</v>
      </c>
      <c r="E6" s="1244" t="s">
        <v>484</v>
      </c>
      <c r="F6" s="1350"/>
      <c r="G6" s="1253" t="s">
        <v>69</v>
      </c>
      <c r="H6" s="1259"/>
      <c r="I6" s="114">
        <v>83</v>
      </c>
    </row>
    <row r="7" spans="1:9" ht="14.25" customHeight="1">
      <c r="A7" s="1284"/>
      <c r="B7" s="1242"/>
      <c r="C7" s="1231"/>
      <c r="D7" s="276" t="s">
        <v>70</v>
      </c>
      <c r="E7" s="1213" t="s">
        <v>1015</v>
      </c>
      <c r="F7" s="1219"/>
      <c r="G7" s="1356" t="s">
        <v>71</v>
      </c>
      <c r="H7" s="1350"/>
      <c r="I7" s="114">
        <v>53</v>
      </c>
    </row>
    <row r="8" spans="1:9" ht="14.25" customHeight="1">
      <c r="A8" s="1284"/>
      <c r="B8" s="1242"/>
      <c r="C8" s="1231"/>
      <c r="D8" s="131"/>
      <c r="E8" s="1225"/>
      <c r="F8" s="1215"/>
      <c r="G8" s="1221" t="s">
        <v>73</v>
      </c>
      <c r="H8" s="1219"/>
      <c r="I8" s="487">
        <v>42.5</v>
      </c>
    </row>
    <row r="9" spans="1:9" ht="14.25" customHeight="1">
      <c r="A9" s="1284"/>
      <c r="B9" s="1242"/>
      <c r="C9" s="1231"/>
      <c r="D9" s="1214"/>
      <c r="E9" s="1215"/>
      <c r="F9" s="150"/>
      <c r="G9" s="276" t="s">
        <v>74</v>
      </c>
      <c r="H9" s="307"/>
      <c r="I9" s="127">
        <v>46</v>
      </c>
    </row>
    <row r="10" spans="1:9" ht="14.25" customHeight="1" thickBot="1">
      <c r="A10" s="1285"/>
      <c r="B10" s="163" t="s">
        <v>1061</v>
      </c>
      <c r="C10" s="204"/>
      <c r="D10" s="221"/>
      <c r="E10" s="221"/>
      <c r="F10" s="221"/>
      <c r="G10" s="1662"/>
      <c r="H10" s="1663"/>
      <c r="I10" s="371"/>
    </row>
    <row r="11" spans="1:9" ht="10.25" customHeight="1" thickBot="1">
      <c r="A11" s="837"/>
      <c r="B11" s="282"/>
      <c r="C11" s="151"/>
      <c r="D11" s="131"/>
      <c r="E11" s="131"/>
      <c r="F11" s="131"/>
      <c r="G11" s="150"/>
      <c r="H11" s="150"/>
      <c r="I11" s="150"/>
    </row>
    <row r="12" spans="1:9" ht="18" customHeight="1">
      <c r="A12" s="1283" t="s">
        <v>2</v>
      </c>
      <c r="B12" s="215" t="s">
        <v>485</v>
      </c>
      <c r="C12" s="138"/>
      <c r="D12" s="266"/>
      <c r="E12" s="266"/>
      <c r="F12" s="320">
        <v>1122</v>
      </c>
      <c r="G12" s="320">
        <v>1123</v>
      </c>
      <c r="H12" s="320">
        <v>1124</v>
      </c>
      <c r="I12" s="321">
        <v>1125</v>
      </c>
    </row>
    <row r="13" spans="1:9" ht="14.25" customHeight="1">
      <c r="A13" s="1284"/>
      <c r="B13" s="1242"/>
      <c r="C13" s="1279" t="s">
        <v>2116</v>
      </c>
      <c r="D13" s="131"/>
      <c r="E13" s="131"/>
      <c r="F13" s="317"/>
      <c r="G13" s="317"/>
      <c r="H13" s="317"/>
      <c r="I13" s="318"/>
    </row>
    <row r="14" spans="1:9" ht="18" customHeight="1">
      <c r="A14" s="1284"/>
      <c r="B14" s="1242"/>
      <c r="C14" s="1289"/>
      <c r="D14" s="1658"/>
      <c r="E14" s="1659"/>
      <c r="F14" s="73">
        <f>'obsah 2'!D332</f>
        <v>4457</v>
      </c>
      <c r="G14" s="37">
        <f>'obsah 2'!D333</f>
        <v>5734</v>
      </c>
      <c r="H14" s="37">
        <f>'obsah 2'!D334</f>
        <v>7178</v>
      </c>
      <c r="I14" s="112">
        <f>'obsah 2'!D335</f>
        <v>9389</v>
      </c>
    </row>
    <row r="15" spans="1:9" ht="14.25" customHeight="1">
      <c r="A15" s="1284"/>
      <c r="B15" s="1242"/>
      <c r="C15" s="1289"/>
      <c r="D15" s="1533" t="s">
        <v>347</v>
      </c>
      <c r="E15" s="1516"/>
      <c r="F15" s="90">
        <v>2</v>
      </c>
      <c r="G15" s="90">
        <v>3</v>
      </c>
      <c r="H15" s="90">
        <v>4</v>
      </c>
      <c r="I15" s="319">
        <v>5</v>
      </c>
    </row>
    <row r="16" spans="1:9" ht="14.25" customHeight="1">
      <c r="A16" s="1284"/>
      <c r="B16" s="1242"/>
      <c r="C16" s="1289"/>
      <c r="D16" s="1253" t="s">
        <v>68</v>
      </c>
      <c r="E16" s="1259"/>
      <c r="F16" s="45" t="s">
        <v>369</v>
      </c>
      <c r="G16" s="45" t="s">
        <v>370</v>
      </c>
      <c r="H16" s="45" t="s">
        <v>371</v>
      </c>
      <c r="I16" s="114" t="s">
        <v>372</v>
      </c>
    </row>
    <row r="17" spans="1:9" ht="14.25" customHeight="1">
      <c r="A17" s="1284"/>
      <c r="B17" s="1242"/>
      <c r="C17" s="1289"/>
      <c r="D17" s="1253" t="s">
        <v>69</v>
      </c>
      <c r="E17" s="1259"/>
      <c r="F17" s="45" t="s">
        <v>1029</v>
      </c>
      <c r="G17" s="45" t="s">
        <v>1029</v>
      </c>
      <c r="H17" s="45" t="s">
        <v>1029</v>
      </c>
      <c r="I17" s="114" t="s">
        <v>1029</v>
      </c>
    </row>
    <row r="18" spans="1:9" ht="14.25" customHeight="1">
      <c r="A18" s="1284"/>
      <c r="B18" s="1242"/>
      <c r="C18" s="1289"/>
      <c r="D18" s="1253" t="s">
        <v>71</v>
      </c>
      <c r="E18" s="1259"/>
      <c r="F18" s="45" t="s">
        <v>486</v>
      </c>
      <c r="G18" s="45" t="s">
        <v>473</v>
      </c>
      <c r="H18" s="45" t="s">
        <v>487</v>
      </c>
      <c r="I18" s="114" t="s">
        <v>282</v>
      </c>
    </row>
    <row r="19" spans="1:9" ht="14.25" customHeight="1">
      <c r="A19" s="1284"/>
      <c r="B19" s="1242"/>
      <c r="C19" s="708"/>
      <c r="D19" s="1246" t="s">
        <v>107</v>
      </c>
      <c r="E19" s="1350"/>
      <c r="F19" s="45" t="s">
        <v>284</v>
      </c>
      <c r="G19" s="45" t="s">
        <v>284</v>
      </c>
      <c r="H19" s="45" t="s">
        <v>284</v>
      </c>
      <c r="I19" s="114" t="s">
        <v>284</v>
      </c>
    </row>
    <row r="20" spans="1:9" ht="14.25" customHeight="1">
      <c r="A20" s="1284"/>
      <c r="B20" s="1242"/>
      <c r="C20" s="1661" t="s">
        <v>1143</v>
      </c>
      <c r="D20" s="276" t="s">
        <v>74</v>
      </c>
      <c r="E20" s="307"/>
      <c r="F20" s="56" t="s">
        <v>377</v>
      </c>
      <c r="G20" s="45" t="s">
        <v>377</v>
      </c>
      <c r="H20" s="45" t="s">
        <v>377</v>
      </c>
      <c r="I20" s="114" t="s">
        <v>377</v>
      </c>
    </row>
    <row r="21" spans="1:9" ht="14.25" customHeight="1">
      <c r="A21" s="1284"/>
      <c r="B21" s="1242"/>
      <c r="C21" s="1661"/>
      <c r="D21" s="1225"/>
      <c r="E21" s="1225"/>
      <c r="F21" s="150"/>
      <c r="G21" s="150"/>
      <c r="H21" s="150"/>
      <c r="I21" s="289"/>
    </row>
    <row r="22" spans="1:9" ht="14.25" customHeight="1" thickBot="1">
      <c r="A22" s="1285"/>
      <c r="B22" s="163" t="s">
        <v>1061</v>
      </c>
      <c r="C22" s="204"/>
      <c r="D22" s="1660"/>
      <c r="E22" s="1660"/>
      <c r="F22" s="750" t="s">
        <v>1078</v>
      </c>
      <c r="G22" s="750" t="s">
        <v>962</v>
      </c>
      <c r="H22" s="750" t="s">
        <v>962</v>
      </c>
      <c r="I22" s="751" t="s">
        <v>1079</v>
      </c>
    </row>
    <row r="23" spans="1:9" ht="10.25" customHeight="1" thickBot="1">
      <c r="A23" s="835"/>
      <c r="B23" s="18"/>
      <c r="C23" s="16"/>
      <c r="D23" s="47"/>
      <c r="E23" s="47"/>
      <c r="F23" s="47"/>
      <c r="G23" s="47"/>
      <c r="H23" s="47"/>
      <c r="I23" s="47"/>
    </row>
    <row r="24" spans="1:9" ht="18" customHeight="1">
      <c r="A24" s="1283" t="s">
        <v>2</v>
      </c>
      <c r="B24" s="846" t="s">
        <v>491</v>
      </c>
      <c r="C24" s="138"/>
      <c r="D24" s="266"/>
      <c r="E24" s="266"/>
      <c r="F24" s="320">
        <v>1122</v>
      </c>
      <c r="G24" s="320">
        <v>1123</v>
      </c>
      <c r="H24" s="320">
        <v>1124</v>
      </c>
      <c r="I24" s="321">
        <v>1125</v>
      </c>
    </row>
    <row r="25" spans="1:9" ht="14.25" customHeight="1">
      <c r="A25" s="1348"/>
      <c r="B25" s="1242"/>
      <c r="C25" s="1231" t="s">
        <v>2117</v>
      </c>
      <c r="D25" s="131"/>
      <c r="E25" s="131"/>
      <c r="F25" s="571"/>
      <c r="G25" s="571"/>
      <c r="H25" s="571"/>
      <c r="I25" s="235"/>
    </row>
    <row r="26" spans="1:9" ht="18" customHeight="1">
      <c r="A26" s="1348"/>
      <c r="B26" s="1242"/>
      <c r="C26" s="1231"/>
      <c r="D26" s="1664"/>
      <c r="E26" s="1665"/>
      <c r="F26" s="147">
        <f>'obsah 2'!D348</f>
        <v>4517</v>
      </c>
      <c r="G26" s="147">
        <f>'obsah 2'!D349</f>
        <v>5823</v>
      </c>
      <c r="H26" s="147">
        <f>'obsah 2'!D350</f>
        <v>7298</v>
      </c>
      <c r="I26" s="270">
        <f>'obsah 2'!D351</f>
        <v>9539</v>
      </c>
    </row>
    <row r="27" spans="1:9" ht="14.25" customHeight="1">
      <c r="A27" s="1348"/>
      <c r="B27" s="1242"/>
      <c r="C27" s="1231"/>
      <c r="D27" s="1666" t="s">
        <v>347</v>
      </c>
      <c r="E27" s="1667"/>
      <c r="F27" s="570">
        <v>2</v>
      </c>
      <c r="G27" s="570">
        <v>3</v>
      </c>
      <c r="H27" s="570">
        <v>4</v>
      </c>
      <c r="I27" s="625">
        <v>5</v>
      </c>
    </row>
    <row r="28" spans="1:9" ht="14.25" customHeight="1">
      <c r="A28" s="1348"/>
      <c r="B28" s="1242"/>
      <c r="C28" s="1231"/>
      <c r="D28" s="1278" t="s">
        <v>68</v>
      </c>
      <c r="E28" s="1230"/>
      <c r="F28" s="307" t="s">
        <v>109</v>
      </c>
      <c r="G28" s="307" t="s">
        <v>79</v>
      </c>
      <c r="H28" s="307" t="s">
        <v>325</v>
      </c>
      <c r="I28" s="127" t="s">
        <v>492</v>
      </c>
    </row>
    <row r="29" spans="1:9" ht="14.25" customHeight="1">
      <c r="A29" s="1348"/>
      <c r="B29" s="1242"/>
      <c r="C29" s="1231"/>
      <c r="D29" s="1278" t="s">
        <v>69</v>
      </c>
      <c r="E29" s="1230"/>
      <c r="F29" s="307" t="s">
        <v>1029</v>
      </c>
      <c r="G29" s="307" t="s">
        <v>1029</v>
      </c>
      <c r="H29" s="307" t="s">
        <v>1029</v>
      </c>
      <c r="I29" s="127" t="s">
        <v>1029</v>
      </c>
    </row>
    <row r="30" spans="1:9" ht="14.25" customHeight="1">
      <c r="A30" s="1348"/>
      <c r="B30" s="1242"/>
      <c r="C30" s="1231"/>
      <c r="D30" s="1278" t="s">
        <v>71</v>
      </c>
      <c r="E30" s="1230"/>
      <c r="F30" s="307" t="s">
        <v>486</v>
      </c>
      <c r="G30" s="307" t="s">
        <v>473</v>
      </c>
      <c r="H30" s="307" t="s">
        <v>487</v>
      </c>
      <c r="I30" s="127" t="s">
        <v>282</v>
      </c>
    </row>
    <row r="31" spans="1:9" ht="14.25" customHeight="1">
      <c r="A31" s="1348"/>
      <c r="B31" s="1242"/>
      <c r="C31" s="1231"/>
      <c r="D31" s="1278" t="s">
        <v>107</v>
      </c>
      <c r="E31" s="1230"/>
      <c r="F31" s="307" t="s">
        <v>284</v>
      </c>
      <c r="G31" s="307" t="s">
        <v>284</v>
      </c>
      <c r="H31" s="307" t="s">
        <v>284</v>
      </c>
      <c r="I31" s="127" t="s">
        <v>284</v>
      </c>
    </row>
    <row r="32" spans="1:9" ht="14.25" customHeight="1">
      <c r="A32" s="1348"/>
      <c r="B32" s="1242"/>
      <c r="C32" s="627"/>
      <c r="D32" s="276" t="s">
        <v>74</v>
      </c>
      <c r="E32" s="307"/>
      <c r="F32" s="307" t="s">
        <v>377</v>
      </c>
      <c r="G32" s="307" t="s">
        <v>377</v>
      </c>
      <c r="H32" s="307" t="s">
        <v>377</v>
      </c>
      <c r="I32" s="127" t="s">
        <v>377</v>
      </c>
    </row>
    <row r="33" spans="1:9" ht="14.25" customHeight="1">
      <c r="A33" s="1348"/>
      <c r="B33" s="1242"/>
      <c r="C33" s="1661" t="s">
        <v>1143</v>
      </c>
      <c r="D33" s="1668"/>
      <c r="E33" s="1668"/>
      <c r="F33" s="131"/>
      <c r="G33" s="131"/>
      <c r="H33" s="131"/>
      <c r="I33" s="289"/>
    </row>
    <row r="34" spans="1:9" ht="14.25" customHeight="1">
      <c r="A34" s="1348"/>
      <c r="B34" s="1242"/>
      <c r="C34" s="1661"/>
      <c r="D34" s="150"/>
      <c r="E34" s="150"/>
      <c r="F34" s="131"/>
      <c r="G34" s="131"/>
      <c r="H34" s="131"/>
      <c r="I34" s="289"/>
    </row>
    <row r="35" spans="1:9" ht="14.25" customHeight="1" thickBot="1">
      <c r="A35" s="1349"/>
      <c r="B35" s="163" t="s">
        <v>1061</v>
      </c>
      <c r="C35" s="626"/>
      <c r="D35" s="221"/>
      <c r="E35" s="221"/>
      <c r="F35" s="750" t="s">
        <v>1078</v>
      </c>
      <c r="G35" s="750" t="s">
        <v>962</v>
      </c>
      <c r="H35" s="750" t="s">
        <v>962</v>
      </c>
      <c r="I35" s="751" t="s">
        <v>1079</v>
      </c>
    </row>
    <row r="36" spans="1:9" ht="10.25" customHeight="1" thickBot="1">
      <c r="A36" s="835"/>
      <c r="B36" s="18"/>
      <c r="C36" s="16"/>
      <c r="D36" s="47"/>
      <c r="E36" s="47"/>
      <c r="F36" s="47"/>
      <c r="G36" s="47"/>
      <c r="H36" s="47"/>
      <c r="I36" s="47"/>
    </row>
    <row r="37" spans="1:9" ht="18" customHeight="1">
      <c r="A37" s="1283" t="s">
        <v>2</v>
      </c>
      <c r="B37" s="846" t="s">
        <v>495</v>
      </c>
      <c r="C37" s="138"/>
      <c r="D37" s="266"/>
      <c r="E37" s="266"/>
      <c r="F37" s="320">
        <v>1122</v>
      </c>
      <c r="G37" s="320">
        <v>1123</v>
      </c>
      <c r="H37" s="320">
        <v>1124</v>
      </c>
      <c r="I37" s="321">
        <v>1125</v>
      </c>
    </row>
    <row r="38" spans="1:9" ht="14.25" customHeight="1">
      <c r="A38" s="1348"/>
      <c r="B38" s="1242"/>
      <c r="C38" s="1279" t="s">
        <v>2118</v>
      </c>
      <c r="D38" s="131"/>
      <c r="E38" s="131"/>
      <c r="F38" s="317"/>
      <c r="G38" s="317"/>
      <c r="H38" s="317"/>
      <c r="I38" s="318"/>
    </row>
    <row r="39" spans="1:9" ht="18" customHeight="1">
      <c r="A39" s="1348"/>
      <c r="B39" s="1242"/>
      <c r="C39" s="1279"/>
      <c r="D39" s="1669"/>
      <c r="E39" s="1670"/>
      <c r="F39" s="147">
        <f>'obsah 2'!D332</f>
        <v>4457</v>
      </c>
      <c r="G39" s="147">
        <f>'obsah 2'!D333</f>
        <v>5734</v>
      </c>
      <c r="H39" s="147">
        <f>'obsah 2'!D334</f>
        <v>7178</v>
      </c>
      <c r="I39" s="270">
        <f>'obsah 2'!D335</f>
        <v>9389</v>
      </c>
    </row>
    <row r="40" spans="1:9" ht="14.25" customHeight="1">
      <c r="A40" s="1348"/>
      <c r="B40" s="1242"/>
      <c r="C40" s="1279"/>
      <c r="D40" s="1520" t="s">
        <v>347</v>
      </c>
      <c r="E40" s="1671"/>
      <c r="F40" s="90">
        <v>2</v>
      </c>
      <c r="G40" s="90">
        <v>3</v>
      </c>
      <c r="H40" s="90">
        <v>4</v>
      </c>
      <c r="I40" s="319">
        <v>5</v>
      </c>
    </row>
    <row r="41" spans="1:9" ht="14.25" customHeight="1">
      <c r="A41" s="1348"/>
      <c r="B41" s="1242"/>
      <c r="C41" s="1279"/>
      <c r="D41" s="1253" t="s">
        <v>68</v>
      </c>
      <c r="E41" s="1254"/>
      <c r="F41" s="45" t="s">
        <v>109</v>
      </c>
      <c r="G41" s="45" t="s">
        <v>79</v>
      </c>
      <c r="H41" s="45" t="s">
        <v>325</v>
      </c>
      <c r="I41" s="114" t="s">
        <v>492</v>
      </c>
    </row>
    <row r="42" spans="1:9" ht="14.25" customHeight="1">
      <c r="A42" s="1348"/>
      <c r="B42" s="1242"/>
      <c r="C42" s="1279"/>
      <c r="D42" s="1253" t="s">
        <v>69</v>
      </c>
      <c r="E42" s="1254"/>
      <c r="F42" s="45" t="s">
        <v>1029</v>
      </c>
      <c r="G42" s="45" t="s">
        <v>1029</v>
      </c>
      <c r="H42" s="45" t="s">
        <v>1029</v>
      </c>
      <c r="I42" s="114" t="s">
        <v>1029</v>
      </c>
    </row>
    <row r="43" spans="1:9" ht="14.25" customHeight="1">
      <c r="A43" s="1348"/>
      <c r="B43" s="1242"/>
      <c r="C43" s="1279"/>
      <c r="D43" s="1253" t="s">
        <v>71</v>
      </c>
      <c r="E43" s="1254"/>
      <c r="F43" s="45" t="s">
        <v>486</v>
      </c>
      <c r="G43" s="45" t="s">
        <v>473</v>
      </c>
      <c r="H43" s="45" t="s">
        <v>487</v>
      </c>
      <c r="I43" s="114" t="s">
        <v>282</v>
      </c>
    </row>
    <row r="44" spans="1:9" ht="14.25" customHeight="1">
      <c r="A44" s="1348"/>
      <c r="B44" s="1242"/>
      <c r="C44" s="1279"/>
      <c r="D44" s="1326" t="s">
        <v>107</v>
      </c>
      <c r="E44" s="1531"/>
      <c r="F44" s="45" t="s">
        <v>284</v>
      </c>
      <c r="G44" s="45" t="s">
        <v>284</v>
      </c>
      <c r="H44" s="45" t="s">
        <v>284</v>
      </c>
      <c r="I44" s="114" t="s">
        <v>284</v>
      </c>
    </row>
    <row r="45" spans="1:9" ht="14.25" customHeight="1">
      <c r="A45" s="1348"/>
      <c r="B45" s="1242"/>
      <c r="C45" s="627"/>
      <c r="D45" s="276" t="s">
        <v>74</v>
      </c>
      <c r="E45" s="307"/>
      <c r="F45" s="56" t="s">
        <v>377</v>
      </c>
      <c r="G45" s="45" t="s">
        <v>377</v>
      </c>
      <c r="H45" s="45" t="s">
        <v>377</v>
      </c>
      <c r="I45" s="114" t="s">
        <v>377</v>
      </c>
    </row>
    <row r="46" spans="1:9" ht="14.25" customHeight="1">
      <c r="A46" s="1348"/>
      <c r="B46" s="1242"/>
      <c r="C46" s="1661" t="s">
        <v>1143</v>
      </c>
      <c r="D46" s="1672"/>
      <c r="E46" s="1672"/>
      <c r="F46" s="150"/>
      <c r="G46" s="150"/>
      <c r="H46" s="150"/>
      <c r="I46" s="289"/>
    </row>
    <row r="47" spans="1:9" ht="14.25" customHeight="1">
      <c r="A47" s="1348"/>
      <c r="B47" s="1242"/>
      <c r="C47" s="1661"/>
      <c r="D47" s="283"/>
      <c r="E47" s="283"/>
      <c r="F47" s="150"/>
      <c r="G47" s="150"/>
      <c r="H47" s="150"/>
      <c r="I47" s="289"/>
    </row>
    <row r="48" spans="1:9" ht="14.25" customHeight="1" thickBot="1">
      <c r="A48" s="1349"/>
      <c r="B48" s="163" t="s">
        <v>1061</v>
      </c>
      <c r="C48" s="626"/>
      <c r="D48" s="1367"/>
      <c r="E48" s="1367"/>
      <c r="F48" s="750" t="s">
        <v>1078</v>
      </c>
      <c r="G48" s="750" t="s">
        <v>962</v>
      </c>
      <c r="H48" s="750" t="s">
        <v>962</v>
      </c>
      <c r="I48" s="751" t="s">
        <v>1079</v>
      </c>
    </row>
    <row r="49" spans="2:2">
      <c r="B49" s="5"/>
    </row>
  </sheetData>
  <mergeCells count="48">
    <mergeCell ref="A37:A48"/>
    <mergeCell ref="C38:C44"/>
    <mergeCell ref="D39:E39"/>
    <mergeCell ref="D40:E40"/>
    <mergeCell ref="D41:E41"/>
    <mergeCell ref="D48:E48"/>
    <mergeCell ref="D46:E46"/>
    <mergeCell ref="D42:E42"/>
    <mergeCell ref="D43:E43"/>
    <mergeCell ref="D44:E44"/>
    <mergeCell ref="C46:C47"/>
    <mergeCell ref="B38:B47"/>
    <mergeCell ref="A24:A35"/>
    <mergeCell ref="D26:E26"/>
    <mergeCell ref="D27:E27"/>
    <mergeCell ref="D28:E28"/>
    <mergeCell ref="D29:E29"/>
    <mergeCell ref="D30:E30"/>
    <mergeCell ref="D31:E31"/>
    <mergeCell ref="D33:E33"/>
    <mergeCell ref="C25:C31"/>
    <mergeCell ref="B25:B34"/>
    <mergeCell ref="C33:C34"/>
    <mergeCell ref="A1:A10"/>
    <mergeCell ref="B2:B9"/>
    <mergeCell ref="C2:C9"/>
    <mergeCell ref="D5:F5"/>
    <mergeCell ref="G5:I5"/>
    <mergeCell ref="E6:F6"/>
    <mergeCell ref="G6:H6"/>
    <mergeCell ref="E7:F7"/>
    <mergeCell ref="G7:H7"/>
    <mergeCell ref="E8:F8"/>
    <mergeCell ref="G8:H8"/>
    <mergeCell ref="D9:E9"/>
    <mergeCell ref="G10:H10"/>
    <mergeCell ref="A12:A22"/>
    <mergeCell ref="C13:C18"/>
    <mergeCell ref="D14:E14"/>
    <mergeCell ref="D15:E15"/>
    <mergeCell ref="D16:E16"/>
    <mergeCell ref="D17:E17"/>
    <mergeCell ref="D18:E18"/>
    <mergeCell ref="D21:E21"/>
    <mergeCell ref="B13:B21"/>
    <mergeCell ref="D19:E19"/>
    <mergeCell ref="D22:E22"/>
    <mergeCell ref="C20:C21"/>
  </mergeCells>
  <hyperlinks>
    <hyperlink ref="B10" r:id="rId1" xr:uid="{00000000-0004-0000-2C00-000000000000}"/>
    <hyperlink ref="B22" r:id="rId2" xr:uid="{00000000-0004-0000-2C00-000001000000}"/>
    <hyperlink ref="B48" r:id="rId3" xr:uid="{00000000-0004-0000-2C00-000002000000}"/>
    <hyperlink ref="B35" r:id="rId4" xr:uid="{00000000-0004-0000-2C00-000003000000}"/>
  </hyperlinks>
  <pageMargins left="0.39370078740157483" right="7.874015748031496E-2" top="0.74803149606299213" bottom="0.74803149606299213" header="0" footer="0"/>
  <pageSetup paperSize="9" scale="83" orientation="portrait" horizontalDpi="4294967295" verticalDpi="4294967295" r:id="rId5"/>
  <headerFooter>
    <oddHeader>&amp;C&amp;11Classic</oddHeader>
    <oddFooter>&amp;C&amp;11&amp;A</oddFooter>
  </headerFooter>
  <drawing r:id="rId6"/>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List46">
    <pageSetUpPr fitToPage="1"/>
  </sheetPr>
  <dimension ref="A1:L55"/>
  <sheetViews>
    <sheetView topLeftCell="A39" zoomScale="90" zoomScaleNormal="90" zoomScaleSheetLayoutView="90" workbookViewId="0">
      <selection activeCell="C29" sqref="C29"/>
    </sheetView>
  </sheetViews>
  <sheetFormatPr baseColWidth="10" defaultColWidth="14.3984375" defaultRowHeight="15" customHeight="1"/>
  <cols>
    <col min="1" max="1" width="2.3984375" style="836" customWidth="1"/>
    <col min="2" max="2" width="19.19921875" customWidth="1"/>
    <col min="3" max="3" width="50.796875" customWidth="1"/>
    <col min="4" max="9" width="9.796875" customWidth="1"/>
    <col min="10" max="10" width="29.796875" bestFit="1" customWidth="1"/>
    <col min="11" max="26" width="8.796875" customWidth="1"/>
  </cols>
  <sheetData>
    <row r="1" spans="1:9" ht="18" customHeight="1">
      <c r="A1" s="1673" t="s">
        <v>1694</v>
      </c>
      <c r="B1" s="864" t="s">
        <v>471</v>
      </c>
      <c r="C1" s="227"/>
      <c r="D1" s="35">
        <v>0</v>
      </c>
      <c r="E1" s="35" t="s">
        <v>1111</v>
      </c>
      <c r="F1" s="35" t="s">
        <v>1112</v>
      </c>
      <c r="G1" s="35" t="s">
        <v>481</v>
      </c>
      <c r="H1" s="229" t="s">
        <v>113</v>
      </c>
      <c r="I1" s="36"/>
    </row>
    <row r="2" spans="1:9" ht="14.25" customHeight="1">
      <c r="A2" s="1674"/>
      <c r="B2" s="1242"/>
      <c r="C2" s="1231" t="s">
        <v>2119</v>
      </c>
      <c r="D2" s="47"/>
      <c r="E2" s="47"/>
      <c r="F2" s="47"/>
      <c r="G2" s="47"/>
      <c r="H2" s="62"/>
      <c r="I2" s="71"/>
    </row>
    <row r="3" spans="1:9" ht="18" customHeight="1">
      <c r="A3" s="1674"/>
      <c r="B3" s="1242"/>
      <c r="C3" s="1231"/>
      <c r="D3" s="37">
        <f>'obsah 2'!C353</f>
        <v>4664</v>
      </c>
      <c r="E3" s="37">
        <f>'obsah 2'!D353</f>
        <v>4860</v>
      </c>
      <c r="F3" s="37">
        <f>'obsah 2'!E353</f>
        <v>5133</v>
      </c>
      <c r="G3" s="37">
        <f>'obsah 2'!F353</f>
        <v>5328</v>
      </c>
      <c r="H3" s="1082" t="s">
        <v>221</v>
      </c>
      <c r="I3" s="38"/>
    </row>
    <row r="4" spans="1:9" ht="14.25" customHeight="1">
      <c r="A4" s="1674"/>
      <c r="B4" s="1242"/>
      <c r="C4" s="1231"/>
      <c r="D4" s="53"/>
      <c r="E4" s="52"/>
      <c r="F4" s="52"/>
      <c r="G4" s="52"/>
      <c r="H4" s="52"/>
      <c r="I4" s="86">
        <v>6944</v>
      </c>
    </row>
    <row r="5" spans="1:9" ht="14.25" customHeight="1">
      <c r="A5" s="1674"/>
      <c r="B5" s="1242"/>
      <c r="C5" s="1231"/>
      <c r="D5" s="1225" t="s">
        <v>1289</v>
      </c>
      <c r="E5" s="1215"/>
      <c r="F5" s="1215"/>
      <c r="G5" s="1621" t="s">
        <v>67</v>
      </c>
      <c r="H5" s="1622"/>
      <c r="I5" s="1623"/>
    </row>
    <row r="6" spans="1:9" ht="14.25" customHeight="1">
      <c r="A6" s="1674"/>
      <c r="B6" s="1242"/>
      <c r="C6" s="1231"/>
      <c r="D6" s="276" t="s">
        <v>68</v>
      </c>
      <c r="E6" s="1213" t="s">
        <v>275</v>
      </c>
      <c r="F6" s="1219"/>
      <c r="G6" s="1258" t="s">
        <v>69</v>
      </c>
      <c r="H6" s="1259"/>
      <c r="I6" s="44">
        <v>83.5</v>
      </c>
    </row>
    <row r="7" spans="1:9" ht="14.25" customHeight="1">
      <c r="A7" s="1674"/>
      <c r="B7" s="1242"/>
      <c r="C7" s="223"/>
      <c r="D7" s="276" t="s">
        <v>70</v>
      </c>
      <c r="E7" s="1213" t="s">
        <v>1016</v>
      </c>
      <c r="F7" s="1219"/>
      <c r="G7" s="1356" t="s">
        <v>71</v>
      </c>
      <c r="H7" s="1350"/>
      <c r="I7" s="44">
        <v>104</v>
      </c>
    </row>
    <row r="8" spans="1:9" ht="14.25" customHeight="1">
      <c r="A8" s="1674"/>
      <c r="B8" s="1242"/>
      <c r="C8" s="1676" t="s">
        <v>1143</v>
      </c>
      <c r="D8" s="131"/>
      <c r="E8" s="131"/>
      <c r="F8" s="131"/>
      <c r="G8" s="1221" t="s">
        <v>107</v>
      </c>
      <c r="H8" s="1219"/>
      <c r="I8" s="71">
        <v>62</v>
      </c>
    </row>
    <row r="9" spans="1:9" ht="14.25" customHeight="1">
      <c r="A9" s="1674"/>
      <c r="B9" s="757" t="s">
        <v>963</v>
      </c>
      <c r="C9" s="1676"/>
      <c r="D9" s="1214"/>
      <c r="E9" s="1215"/>
      <c r="F9" s="150"/>
      <c r="G9" s="276" t="s">
        <v>74</v>
      </c>
      <c r="H9" s="307"/>
      <c r="I9" s="71">
        <v>46.5</v>
      </c>
    </row>
    <row r="10" spans="1:9" ht="14.25" customHeight="1" thickBot="1">
      <c r="A10" s="1675"/>
      <c r="B10" s="149" t="s">
        <v>1061</v>
      </c>
      <c r="C10" s="60"/>
      <c r="D10" s="135"/>
      <c r="E10" s="135"/>
      <c r="F10" s="135"/>
      <c r="G10" s="1626" t="s">
        <v>1296</v>
      </c>
      <c r="H10" s="1627"/>
      <c r="I10" s="48" t="s">
        <v>201</v>
      </c>
    </row>
    <row r="11" spans="1:9" ht="10.25" customHeight="1" thickBot="1">
      <c r="A11" s="835"/>
      <c r="B11" s="18"/>
      <c r="C11" s="16"/>
      <c r="D11" s="47"/>
      <c r="E11" s="47"/>
      <c r="F11" s="47"/>
      <c r="G11" s="47"/>
      <c r="H11" s="47"/>
      <c r="I11" s="47"/>
    </row>
    <row r="12" spans="1:9" ht="18" customHeight="1">
      <c r="A12" s="1673" t="s">
        <v>1694</v>
      </c>
      <c r="B12" s="864" t="s">
        <v>472</v>
      </c>
      <c r="C12" s="227"/>
      <c r="D12" s="35">
        <v>0</v>
      </c>
      <c r="E12" s="35" t="s">
        <v>1111</v>
      </c>
      <c r="F12" s="35" t="s">
        <v>1112</v>
      </c>
      <c r="G12" s="35" t="s">
        <v>481</v>
      </c>
      <c r="H12" s="229" t="s">
        <v>113</v>
      </c>
      <c r="I12" s="36"/>
    </row>
    <row r="13" spans="1:9" ht="14.25" customHeight="1">
      <c r="A13" s="1674"/>
      <c r="B13" s="1242"/>
      <c r="C13" s="1231" t="s">
        <v>2120</v>
      </c>
      <c r="D13" s="47"/>
      <c r="E13" s="47"/>
      <c r="F13" s="47"/>
      <c r="G13" s="47"/>
      <c r="H13" s="62"/>
      <c r="I13" s="71"/>
    </row>
    <row r="14" spans="1:9" ht="18" customHeight="1">
      <c r="A14" s="1674"/>
      <c r="B14" s="1242"/>
      <c r="C14" s="1231"/>
      <c r="D14" s="37">
        <f>'obsah 2'!C354</f>
        <v>6008</v>
      </c>
      <c r="E14" s="37">
        <f>'obsah 2'!D354</f>
        <v>6301</v>
      </c>
      <c r="F14" s="37">
        <f>'obsah 2'!E354</f>
        <v>6711</v>
      </c>
      <c r="G14" s="37">
        <f>'obsah 2'!F354</f>
        <v>7004</v>
      </c>
      <c r="H14" s="1082" t="s">
        <v>221</v>
      </c>
      <c r="I14" s="38"/>
    </row>
    <row r="15" spans="1:9" ht="14.25" customHeight="1">
      <c r="A15" s="1674"/>
      <c r="B15" s="1242"/>
      <c r="C15" s="1231"/>
      <c r="D15" s="53"/>
      <c r="E15" s="52"/>
      <c r="F15" s="52"/>
      <c r="G15" s="52"/>
      <c r="H15" s="52"/>
      <c r="I15" s="86">
        <v>9789</v>
      </c>
    </row>
    <row r="16" spans="1:9" ht="14.25" customHeight="1">
      <c r="A16" s="1674"/>
      <c r="B16" s="1242"/>
      <c r="C16" s="1231"/>
      <c r="D16" s="1621" t="s">
        <v>1289</v>
      </c>
      <c r="E16" s="1622"/>
      <c r="F16" s="1622"/>
      <c r="G16" s="1621" t="s">
        <v>67</v>
      </c>
      <c r="H16" s="1622"/>
      <c r="I16" s="1623"/>
    </row>
    <row r="17" spans="1:12" ht="14.25" customHeight="1">
      <c r="A17" s="1674"/>
      <c r="B17" s="1242"/>
      <c r="C17" s="1231"/>
      <c r="D17" s="99" t="s">
        <v>68</v>
      </c>
      <c r="E17" s="1244" t="s">
        <v>276</v>
      </c>
      <c r="F17" s="1350"/>
      <c r="G17" s="1624" t="s">
        <v>69</v>
      </c>
      <c r="H17" s="1259"/>
      <c r="I17" s="44" t="s">
        <v>1029</v>
      </c>
      <c r="J17" s="5"/>
      <c r="K17" s="5"/>
      <c r="L17" s="5"/>
    </row>
    <row r="18" spans="1:12" ht="14.25" customHeight="1">
      <c r="A18" s="1674"/>
      <c r="B18" s="1242"/>
      <c r="C18" s="223"/>
      <c r="D18" s="276" t="s">
        <v>70</v>
      </c>
      <c r="E18" s="1213" t="s">
        <v>1017</v>
      </c>
      <c r="F18" s="1213"/>
      <c r="G18" s="1356" t="s">
        <v>71</v>
      </c>
      <c r="H18" s="1350"/>
      <c r="I18" s="44" t="s">
        <v>473</v>
      </c>
      <c r="J18" s="5"/>
      <c r="K18" s="5"/>
      <c r="L18" s="5"/>
    </row>
    <row r="19" spans="1:12" ht="14.25" customHeight="1">
      <c r="A19" s="1674"/>
      <c r="B19" s="1242"/>
      <c r="C19" s="1676" t="s">
        <v>1143</v>
      </c>
      <c r="D19" s="1214"/>
      <c r="E19" s="1214"/>
      <c r="F19" s="1214"/>
      <c r="G19" s="1221" t="s">
        <v>107</v>
      </c>
      <c r="H19" s="1219"/>
      <c r="I19" s="71" t="s">
        <v>284</v>
      </c>
      <c r="J19" s="5"/>
      <c r="K19" s="5"/>
      <c r="L19" s="5"/>
    </row>
    <row r="20" spans="1:12" ht="14.25" customHeight="1">
      <c r="A20" s="1674"/>
      <c r="B20" s="757" t="s">
        <v>961</v>
      </c>
      <c r="C20" s="1676"/>
      <c r="D20" s="1214"/>
      <c r="E20" s="1215"/>
      <c r="F20" s="150"/>
      <c r="G20" s="276" t="s">
        <v>74</v>
      </c>
      <c r="H20" s="307"/>
      <c r="I20" s="71" t="s">
        <v>285</v>
      </c>
      <c r="J20" s="5"/>
      <c r="K20" s="1214"/>
      <c r="L20" s="1215"/>
    </row>
    <row r="21" spans="1:12" ht="14.25" customHeight="1" thickBot="1">
      <c r="A21" s="1675"/>
      <c r="B21" s="149" t="s">
        <v>1061</v>
      </c>
      <c r="C21" s="60"/>
      <c r="D21" s="135"/>
      <c r="E21" s="135"/>
      <c r="F21" s="135"/>
      <c r="G21" s="1626" t="s">
        <v>1296</v>
      </c>
      <c r="H21" s="1627"/>
      <c r="I21" s="48" t="s">
        <v>277</v>
      </c>
      <c r="J21" s="5"/>
      <c r="K21" s="5"/>
      <c r="L21" s="5"/>
    </row>
    <row r="22" spans="1:12" ht="10.25" customHeight="1" thickBot="1">
      <c r="A22" s="835"/>
      <c r="B22" s="18"/>
      <c r="C22" s="16"/>
      <c r="D22" s="47"/>
      <c r="E22" s="47"/>
      <c r="F22" s="47"/>
      <c r="G22" s="47"/>
      <c r="H22" s="47"/>
      <c r="I22" s="47"/>
      <c r="K22" s="5"/>
      <c r="L22" s="5"/>
    </row>
    <row r="23" spans="1:12" ht="18" customHeight="1">
      <c r="A23" s="1673" t="s">
        <v>1694</v>
      </c>
      <c r="B23" s="864" t="s">
        <v>474</v>
      </c>
      <c r="C23" s="227"/>
      <c r="D23" s="35">
        <v>0</v>
      </c>
      <c r="E23" s="35" t="s">
        <v>1111</v>
      </c>
      <c r="F23" s="35" t="s">
        <v>1112</v>
      </c>
      <c r="G23" s="35" t="s">
        <v>481</v>
      </c>
      <c r="H23" s="229" t="s">
        <v>113</v>
      </c>
      <c r="I23" s="36"/>
      <c r="J23" s="209"/>
      <c r="K23" s="5"/>
      <c r="L23" s="5"/>
    </row>
    <row r="24" spans="1:12" ht="14.25" customHeight="1">
      <c r="A24" s="1674"/>
      <c r="B24" s="1242"/>
      <c r="C24" s="1231" t="s">
        <v>2121</v>
      </c>
      <c r="D24" s="47"/>
      <c r="E24" s="47"/>
      <c r="F24" s="47"/>
      <c r="G24" s="47"/>
      <c r="H24" s="62"/>
      <c r="I24" s="71"/>
      <c r="J24" s="5"/>
      <c r="K24" s="5"/>
      <c r="L24" s="5"/>
    </row>
    <row r="25" spans="1:12" ht="18" customHeight="1">
      <c r="A25" s="1674"/>
      <c r="B25" s="1242"/>
      <c r="C25" s="1231"/>
      <c r="D25" s="37">
        <f>'obsah 2'!C355</f>
        <v>7165</v>
      </c>
      <c r="E25" s="37">
        <f>'obsah 2'!D355</f>
        <v>7556</v>
      </c>
      <c r="F25" s="37">
        <f>'obsah 2'!E355</f>
        <v>8103</v>
      </c>
      <c r="G25" s="37">
        <f>'obsah 2'!F355</f>
        <v>8494</v>
      </c>
      <c r="H25" s="1082" t="s">
        <v>221</v>
      </c>
      <c r="I25" s="38"/>
      <c r="J25" s="5"/>
      <c r="K25" s="5"/>
      <c r="L25" s="5"/>
    </row>
    <row r="26" spans="1:12" ht="14.25" customHeight="1">
      <c r="A26" s="1674"/>
      <c r="B26" s="1242"/>
      <c r="C26" s="1231"/>
      <c r="D26" s="53"/>
      <c r="E26" s="52"/>
      <c r="F26" s="52"/>
      <c r="G26" s="52"/>
      <c r="H26" s="52"/>
      <c r="I26" s="86">
        <v>12632</v>
      </c>
      <c r="J26" s="5"/>
      <c r="K26" s="5"/>
      <c r="L26" s="5"/>
    </row>
    <row r="27" spans="1:12" ht="14.25" customHeight="1">
      <c r="A27" s="1674"/>
      <c r="B27" s="1242"/>
      <c r="C27" s="1231"/>
      <c r="D27" s="1225" t="s">
        <v>1289</v>
      </c>
      <c r="E27" s="1215"/>
      <c r="F27" s="1215"/>
      <c r="G27" s="1621" t="s">
        <v>67</v>
      </c>
      <c r="H27" s="1622"/>
      <c r="I27" s="1623"/>
      <c r="J27" s="5"/>
      <c r="K27" s="5"/>
      <c r="L27" s="5"/>
    </row>
    <row r="28" spans="1:12" ht="14.25" customHeight="1">
      <c r="A28" s="1674"/>
      <c r="B28" s="1242"/>
      <c r="C28" s="1231"/>
      <c r="D28" s="276" t="s">
        <v>68</v>
      </c>
      <c r="E28" s="1213" t="s">
        <v>278</v>
      </c>
      <c r="F28" s="1219"/>
      <c r="G28" s="1258" t="s">
        <v>69</v>
      </c>
      <c r="H28" s="1259"/>
      <c r="I28" s="44" t="s">
        <v>1029</v>
      </c>
      <c r="J28" s="5"/>
      <c r="K28" s="5"/>
      <c r="L28" s="5"/>
    </row>
    <row r="29" spans="1:12" ht="14.25" customHeight="1">
      <c r="A29" s="1674"/>
      <c r="B29" s="1242"/>
      <c r="C29" s="223"/>
      <c r="D29" s="276" t="s">
        <v>70</v>
      </c>
      <c r="E29" s="1213" t="s">
        <v>1018</v>
      </c>
      <c r="F29" s="1219"/>
      <c r="G29" s="1356" t="s">
        <v>71</v>
      </c>
      <c r="H29" s="1350"/>
      <c r="I29" s="44">
        <v>209</v>
      </c>
      <c r="J29" s="5"/>
      <c r="K29" s="5"/>
      <c r="L29" s="5"/>
    </row>
    <row r="30" spans="1:12" ht="14.25" customHeight="1">
      <c r="A30" s="1674"/>
      <c r="B30" s="1242"/>
      <c r="C30" s="1676" t="s">
        <v>1143</v>
      </c>
      <c r="D30" s="131"/>
      <c r="E30" s="131"/>
      <c r="F30" s="131"/>
      <c r="G30" s="1221" t="s">
        <v>107</v>
      </c>
      <c r="H30" s="1219"/>
      <c r="I30" s="71">
        <v>62</v>
      </c>
      <c r="J30" s="5"/>
      <c r="K30" s="5"/>
      <c r="L30" s="5"/>
    </row>
    <row r="31" spans="1:12" ht="14.25" customHeight="1">
      <c r="A31" s="1674"/>
      <c r="B31" s="757" t="s">
        <v>961</v>
      </c>
      <c r="C31" s="1676"/>
      <c r="D31" s="1214"/>
      <c r="E31" s="1215"/>
      <c r="F31" s="150"/>
      <c r="G31" s="276" t="s">
        <v>74</v>
      </c>
      <c r="H31" s="307"/>
      <c r="I31" s="71">
        <v>46.5</v>
      </c>
      <c r="J31" s="5"/>
      <c r="K31" s="5"/>
      <c r="L31" s="5"/>
    </row>
    <row r="32" spans="1:12" ht="14.25" customHeight="1" thickBot="1">
      <c r="A32" s="1675"/>
      <c r="B32" s="149" t="s">
        <v>1061</v>
      </c>
      <c r="C32" s="60"/>
      <c r="D32" s="135"/>
      <c r="E32" s="135"/>
      <c r="F32" s="135"/>
      <c r="G32" s="1626" t="s">
        <v>1296</v>
      </c>
      <c r="H32" s="1627"/>
      <c r="I32" s="48" t="s">
        <v>279</v>
      </c>
      <c r="J32" s="5"/>
      <c r="K32" s="5"/>
      <c r="L32" s="5"/>
    </row>
    <row r="33" spans="1:9" ht="10.25" customHeight="1" thickBot="1">
      <c r="A33" s="835"/>
      <c r="B33" s="18"/>
      <c r="C33" s="16"/>
      <c r="D33" s="47"/>
      <c r="E33" s="47"/>
      <c r="F33" s="47"/>
      <c r="G33" s="47"/>
      <c r="H33" s="47"/>
      <c r="I33" s="47"/>
    </row>
    <row r="34" spans="1:9" ht="18" customHeight="1">
      <c r="A34" s="1673" t="s">
        <v>1694</v>
      </c>
      <c r="B34" s="864" t="s">
        <v>475</v>
      </c>
      <c r="C34" s="227"/>
      <c r="D34" s="35">
        <v>0</v>
      </c>
      <c r="E34" s="35" t="s">
        <v>1111</v>
      </c>
      <c r="F34" s="35" t="s">
        <v>1112</v>
      </c>
      <c r="G34" s="35" t="s">
        <v>481</v>
      </c>
      <c r="H34" s="229" t="s">
        <v>113</v>
      </c>
      <c r="I34" s="36"/>
    </row>
    <row r="35" spans="1:9" ht="14.25" customHeight="1">
      <c r="A35" s="1674"/>
      <c r="B35" s="1242"/>
      <c r="C35" s="1231" t="s">
        <v>2122</v>
      </c>
      <c r="D35" s="47"/>
      <c r="E35" s="47"/>
      <c r="F35" s="47"/>
      <c r="G35" s="47"/>
      <c r="H35" s="62"/>
      <c r="I35" s="71"/>
    </row>
    <row r="36" spans="1:9" ht="18" customHeight="1">
      <c r="A36" s="1674"/>
      <c r="B36" s="1242"/>
      <c r="C36" s="1231"/>
      <c r="D36" s="37">
        <f>'obsah 2'!C356</f>
        <v>10108</v>
      </c>
      <c r="E36" s="37">
        <f>'obsah 2'!D356</f>
        <v>10498</v>
      </c>
      <c r="F36" s="37">
        <f>'obsah 2'!E356</f>
        <v>11046</v>
      </c>
      <c r="G36" s="37">
        <f>'obsah 2'!F356</f>
        <v>11436</v>
      </c>
      <c r="H36" s="1082" t="s">
        <v>221</v>
      </c>
      <c r="I36" s="38"/>
    </row>
    <row r="37" spans="1:9" ht="14.25" customHeight="1">
      <c r="A37" s="1674"/>
      <c r="B37" s="1242"/>
      <c r="C37" s="1231"/>
      <c r="D37" s="53"/>
      <c r="E37" s="87"/>
      <c r="F37" s="87"/>
      <c r="G37" s="87"/>
      <c r="H37" s="87"/>
      <c r="I37" s="88">
        <v>16006</v>
      </c>
    </row>
    <row r="38" spans="1:9" ht="14.25" customHeight="1">
      <c r="A38" s="1674"/>
      <c r="B38" s="1242"/>
      <c r="C38" s="1231"/>
      <c r="D38" s="1621" t="s">
        <v>1289</v>
      </c>
      <c r="E38" s="1622"/>
      <c r="F38" s="1622"/>
      <c r="G38" s="1621" t="s">
        <v>67</v>
      </c>
      <c r="H38" s="1622"/>
      <c r="I38" s="1623"/>
    </row>
    <row r="39" spans="1:9" ht="14.25" customHeight="1">
      <c r="A39" s="1674"/>
      <c r="B39" s="1242"/>
      <c r="C39" s="1231"/>
      <c r="D39" s="99" t="s">
        <v>68</v>
      </c>
      <c r="E39" s="1244" t="s">
        <v>476</v>
      </c>
      <c r="F39" s="1350"/>
      <c r="G39" s="1624" t="s">
        <v>69</v>
      </c>
      <c r="H39" s="1259"/>
      <c r="I39" s="44" t="s">
        <v>1029</v>
      </c>
    </row>
    <row r="40" spans="1:9" ht="14.25" customHeight="1">
      <c r="A40" s="1674"/>
      <c r="B40" s="1242"/>
      <c r="C40" s="223"/>
      <c r="D40" s="276" t="s">
        <v>70</v>
      </c>
      <c r="E40" s="1213" t="s">
        <v>1019</v>
      </c>
      <c r="F40" s="1219"/>
      <c r="G40" s="1356" t="s">
        <v>71</v>
      </c>
      <c r="H40" s="1350"/>
      <c r="I40" s="44">
        <v>260</v>
      </c>
    </row>
    <row r="41" spans="1:9" ht="14.25" customHeight="1">
      <c r="A41" s="1674"/>
      <c r="B41" s="1242"/>
      <c r="C41" s="1676" t="s">
        <v>1143</v>
      </c>
      <c r="D41" s="131"/>
      <c r="E41" s="131"/>
      <c r="F41" s="131"/>
      <c r="G41" s="1221" t="s">
        <v>107</v>
      </c>
      <c r="H41" s="1219"/>
      <c r="I41" s="71">
        <v>62</v>
      </c>
    </row>
    <row r="42" spans="1:9" ht="14.25" customHeight="1">
      <c r="A42" s="1674"/>
      <c r="B42" s="757" t="s">
        <v>964</v>
      </c>
      <c r="C42" s="1676"/>
      <c r="D42" s="1214"/>
      <c r="E42" s="1215"/>
      <c r="F42" s="150"/>
      <c r="G42" s="491" t="s">
        <v>74</v>
      </c>
      <c r="H42" s="508"/>
      <c r="I42" s="71">
        <v>46.5</v>
      </c>
    </row>
    <row r="43" spans="1:9" ht="14.25" customHeight="1" thickBot="1">
      <c r="A43" s="1675"/>
      <c r="B43" s="149" t="s">
        <v>1061</v>
      </c>
      <c r="C43" s="60"/>
      <c r="D43" s="135"/>
      <c r="E43" s="135"/>
      <c r="F43" s="135"/>
      <c r="G43" s="1626" t="s">
        <v>77</v>
      </c>
      <c r="H43" s="1627"/>
      <c r="I43" s="48" t="s">
        <v>279</v>
      </c>
    </row>
    <row r="44" spans="1:9" ht="10.25" customHeight="1" thickBot="1">
      <c r="A44" s="835"/>
      <c r="B44" s="18"/>
      <c r="C44" s="16"/>
      <c r="D44" s="47"/>
      <c r="E44" s="47"/>
      <c r="F44" s="47"/>
      <c r="G44" s="47"/>
      <c r="H44" s="47"/>
      <c r="I44" s="47"/>
    </row>
    <row r="45" spans="1:9" ht="18" customHeight="1">
      <c r="A45" s="1673" t="s">
        <v>1694</v>
      </c>
      <c r="B45" s="864" t="s">
        <v>477</v>
      </c>
      <c r="C45" s="227"/>
      <c r="D45" s="35">
        <v>0</v>
      </c>
      <c r="E45" s="35" t="s">
        <v>1111</v>
      </c>
      <c r="F45" s="35" t="s">
        <v>1112</v>
      </c>
      <c r="G45" s="35" t="s">
        <v>481</v>
      </c>
      <c r="H45" s="229" t="s">
        <v>113</v>
      </c>
      <c r="I45" s="36"/>
    </row>
    <row r="46" spans="1:9" ht="14.25" customHeight="1">
      <c r="A46" s="1674"/>
      <c r="B46" s="1242"/>
      <c r="C46" s="1231" t="s">
        <v>1723</v>
      </c>
      <c r="D46" s="47"/>
      <c r="E46" s="47"/>
      <c r="F46" s="47"/>
      <c r="G46" s="47"/>
      <c r="H46" s="62"/>
      <c r="I46" s="71"/>
    </row>
    <row r="47" spans="1:9" ht="18" customHeight="1">
      <c r="A47" s="1674"/>
      <c r="B47" s="1242"/>
      <c r="C47" s="1231"/>
      <c r="D47" s="37">
        <f>'obsah 2'!C357</f>
        <v>9851</v>
      </c>
      <c r="E47" s="37">
        <f>'obsah 2'!D357</f>
        <v>10339</v>
      </c>
      <c r="F47" s="37">
        <f>'obsah 2'!E357</f>
        <v>11023</v>
      </c>
      <c r="G47" s="37">
        <f>'obsah 2'!F357</f>
        <v>11511</v>
      </c>
      <c r="H47" s="1082" t="s">
        <v>221</v>
      </c>
      <c r="I47" s="38"/>
    </row>
    <row r="48" spans="1:9" ht="14.25" customHeight="1">
      <c r="A48" s="1674"/>
      <c r="B48" s="1242"/>
      <c r="C48" s="1231"/>
      <c r="D48" s="53"/>
      <c r="E48" s="87"/>
      <c r="F48" s="87"/>
      <c r="G48" s="87"/>
      <c r="H48" s="87"/>
      <c r="I48" s="88">
        <v>15476</v>
      </c>
    </row>
    <row r="49" spans="1:9" ht="14.25" customHeight="1">
      <c r="A49" s="1674"/>
      <c r="B49" s="1242"/>
      <c r="C49" s="1231"/>
      <c r="D49" s="1621"/>
      <c r="E49" s="1622"/>
      <c r="F49" s="1622"/>
      <c r="G49" s="1621" t="s">
        <v>67</v>
      </c>
      <c r="H49" s="1622"/>
      <c r="I49" s="1623"/>
    </row>
    <row r="50" spans="1:9" ht="14.25" customHeight="1">
      <c r="A50" s="1674"/>
      <c r="B50" s="1242"/>
      <c r="C50" s="1231"/>
      <c r="D50" s="99" t="s">
        <v>68</v>
      </c>
      <c r="E50" s="1244" t="s">
        <v>280</v>
      </c>
      <c r="F50" s="1350"/>
      <c r="G50" s="1624" t="s">
        <v>69</v>
      </c>
      <c r="H50" s="1259"/>
      <c r="I50" s="44" t="s">
        <v>1029</v>
      </c>
    </row>
    <row r="51" spans="1:9" ht="14.25" customHeight="1">
      <c r="A51" s="1674"/>
      <c r="B51" s="1242"/>
      <c r="C51" s="223"/>
      <c r="D51" s="276" t="s">
        <v>70</v>
      </c>
      <c r="E51" s="1213" t="s">
        <v>1019</v>
      </c>
      <c r="F51" s="1219"/>
      <c r="G51" s="1356" t="s">
        <v>71</v>
      </c>
      <c r="H51" s="1350"/>
      <c r="I51" s="44" t="s">
        <v>282</v>
      </c>
    </row>
    <row r="52" spans="1:9" ht="14.25" customHeight="1">
      <c r="A52" s="1674"/>
      <c r="B52" s="1242"/>
      <c r="C52" s="1676" t="s">
        <v>1143</v>
      </c>
      <c r="D52" s="131"/>
      <c r="E52" s="131"/>
      <c r="F52" s="131"/>
      <c r="G52" s="1221" t="s">
        <v>107</v>
      </c>
      <c r="H52" s="1219"/>
      <c r="I52" s="71" t="s">
        <v>284</v>
      </c>
    </row>
    <row r="53" spans="1:9" ht="14.25" customHeight="1">
      <c r="A53" s="1674"/>
      <c r="B53" s="757" t="s">
        <v>964</v>
      </c>
      <c r="C53" s="1676"/>
      <c r="D53" s="1214"/>
      <c r="E53" s="1215"/>
      <c r="F53" s="150"/>
      <c r="G53" s="491" t="s">
        <v>74</v>
      </c>
      <c r="H53" s="508"/>
      <c r="I53" s="71" t="s">
        <v>285</v>
      </c>
    </row>
    <row r="54" spans="1:9" ht="14.25" customHeight="1" thickBot="1">
      <c r="A54" s="1675"/>
      <c r="B54" s="149" t="s">
        <v>1061</v>
      </c>
      <c r="C54" s="60"/>
      <c r="D54" s="135"/>
      <c r="E54" s="135"/>
      <c r="F54" s="135"/>
      <c r="G54" s="1626" t="s">
        <v>1296</v>
      </c>
      <c r="H54" s="1627"/>
      <c r="I54" s="48" t="s">
        <v>283</v>
      </c>
    </row>
    <row r="55" spans="1:9" ht="13.5" customHeight="1">
      <c r="B55" s="1022" t="s">
        <v>2042</v>
      </c>
    </row>
  </sheetData>
  <mergeCells count="67">
    <mergeCell ref="G17:H17"/>
    <mergeCell ref="G18:H18"/>
    <mergeCell ref="G19:H19"/>
    <mergeCell ref="G21:H21"/>
    <mergeCell ref="G28:H28"/>
    <mergeCell ref="G27:I27"/>
    <mergeCell ref="D16:F16"/>
    <mergeCell ref="C19:C20"/>
    <mergeCell ref="C30:C31"/>
    <mergeCell ref="D31:E31"/>
    <mergeCell ref="E29:F29"/>
    <mergeCell ref="D19:F19"/>
    <mergeCell ref="C41:C42"/>
    <mergeCell ref="C24:C28"/>
    <mergeCell ref="C35:C39"/>
    <mergeCell ref="C46:C50"/>
    <mergeCell ref="K20:L20"/>
    <mergeCell ref="G54:H54"/>
    <mergeCell ref="D42:E42"/>
    <mergeCell ref="G43:H43"/>
    <mergeCell ref="G52:H52"/>
    <mergeCell ref="D53:E53"/>
    <mergeCell ref="G49:I49"/>
    <mergeCell ref="D49:F49"/>
    <mergeCell ref="C52:C53"/>
    <mergeCell ref="E51:F51"/>
    <mergeCell ref="E50:F50"/>
    <mergeCell ref="G50:H50"/>
    <mergeCell ref="G7:H7"/>
    <mergeCell ref="G8:H8"/>
    <mergeCell ref="G51:H51"/>
    <mergeCell ref="C13:C17"/>
    <mergeCell ref="G32:H32"/>
    <mergeCell ref="G38:I38"/>
    <mergeCell ref="E39:F39"/>
    <mergeCell ref="G39:H39"/>
    <mergeCell ref="E40:F40"/>
    <mergeCell ref="G40:H40"/>
    <mergeCell ref="G41:H41"/>
    <mergeCell ref="D38:F38"/>
    <mergeCell ref="A1:A10"/>
    <mergeCell ref="D5:F5"/>
    <mergeCell ref="G5:I5"/>
    <mergeCell ref="E6:F6"/>
    <mergeCell ref="G6:H6"/>
    <mergeCell ref="D9:E9"/>
    <mergeCell ref="G10:H10"/>
    <mergeCell ref="E7:F7"/>
    <mergeCell ref="B2:B8"/>
    <mergeCell ref="C8:C9"/>
    <mergeCell ref="C2:C6"/>
    <mergeCell ref="A12:A21"/>
    <mergeCell ref="A34:A43"/>
    <mergeCell ref="A23:A32"/>
    <mergeCell ref="A45:A54"/>
    <mergeCell ref="G16:I16"/>
    <mergeCell ref="B13:B19"/>
    <mergeCell ref="B24:B30"/>
    <mergeCell ref="B35:B41"/>
    <mergeCell ref="B46:B52"/>
    <mergeCell ref="G30:H30"/>
    <mergeCell ref="E17:F17"/>
    <mergeCell ref="E28:F28"/>
    <mergeCell ref="D20:E20"/>
    <mergeCell ref="D27:F27"/>
    <mergeCell ref="E18:F18"/>
    <mergeCell ref="G29:H29"/>
  </mergeCells>
  <hyperlinks>
    <hyperlink ref="B54" r:id="rId1" xr:uid="{00000000-0004-0000-2D00-000000000000}"/>
    <hyperlink ref="B43" r:id="rId2" xr:uid="{00000000-0004-0000-2D00-000001000000}"/>
    <hyperlink ref="B32" r:id="rId3" xr:uid="{00000000-0004-0000-2D00-000002000000}"/>
    <hyperlink ref="B21" r:id="rId4" xr:uid="{00000000-0004-0000-2D00-000003000000}"/>
    <hyperlink ref="B10" r:id="rId5" xr:uid="{00000000-0004-0000-2D00-000004000000}"/>
  </hyperlinks>
  <pageMargins left="0.39370078740157483" right="7.874015748031496E-2" top="0.74803149606299213" bottom="0.74803149606299213" header="0" footer="0"/>
  <pageSetup paperSize="9" scale="81" orientation="portrait" r:id="rId6"/>
  <headerFooter>
    <oddHeader>&amp;C&amp;11Classic</oddHeader>
    <oddFooter>&amp;C&amp;11&amp;A</oddFooter>
  </headerFooter>
  <drawing r:id="rId7"/>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pageSetUpPr fitToPage="1"/>
  </sheetPr>
  <dimension ref="A1:I73"/>
  <sheetViews>
    <sheetView zoomScale="90" zoomScaleNormal="90" zoomScaleSheetLayoutView="90" workbookViewId="0">
      <selection sqref="A1:A16"/>
    </sheetView>
  </sheetViews>
  <sheetFormatPr baseColWidth="10" defaultColWidth="14.3984375" defaultRowHeight="14"/>
  <cols>
    <col min="1" max="1" width="2.3984375" style="33" customWidth="1"/>
    <col min="2" max="2" width="19.19921875" customWidth="1"/>
    <col min="3" max="3" width="50.796875" customWidth="1"/>
    <col min="4" max="9" width="9.796875" customWidth="1"/>
    <col min="10" max="10" width="20" bestFit="1" customWidth="1"/>
    <col min="11" max="13" width="9.19921875" customWidth="1"/>
    <col min="14" max="25" width="8.796875" customWidth="1"/>
  </cols>
  <sheetData>
    <row r="1" spans="1:9" ht="18" customHeight="1">
      <c r="A1" s="1692" t="s">
        <v>1727</v>
      </c>
      <c r="B1" s="1697" t="s">
        <v>1956</v>
      </c>
      <c r="C1" s="1698"/>
      <c r="D1" s="1364" t="s">
        <v>573</v>
      </c>
      <c r="E1" s="1689"/>
      <c r="F1" s="287"/>
      <c r="G1" s="287"/>
      <c r="H1" s="287"/>
      <c r="I1" s="295"/>
    </row>
    <row r="2" spans="1:9" ht="14.25" customHeight="1">
      <c r="A2" s="1693"/>
      <c r="B2" s="1690"/>
      <c r="C2" s="1565" t="s">
        <v>1724</v>
      </c>
      <c r="D2" s="1235" t="s">
        <v>78</v>
      </c>
      <c r="E2" s="1236"/>
      <c r="F2" s="1236"/>
      <c r="G2" s="1236"/>
      <c r="H2" s="1236"/>
      <c r="I2" s="1237"/>
    </row>
    <row r="3" spans="1:9" ht="18" customHeight="1">
      <c r="A3" s="1693"/>
      <c r="B3" s="1690"/>
      <c r="C3" s="1565"/>
      <c r="D3" s="1407">
        <f>'obsah 2'!D359</f>
        <v>9464</v>
      </c>
      <c r="E3" s="1678"/>
      <c r="F3" s="37"/>
      <c r="G3" s="37"/>
      <c r="H3" s="37"/>
      <c r="I3" s="112"/>
    </row>
    <row r="4" spans="1:9" ht="14.25" customHeight="1">
      <c r="A4" s="1693"/>
      <c r="B4" s="1690"/>
      <c r="C4" s="1565"/>
      <c r="D4" s="130"/>
      <c r="E4" s="130"/>
      <c r="F4" s="130"/>
      <c r="G4" s="156"/>
      <c r="H4" s="156"/>
      <c r="I4" s="173">
        <v>7277</v>
      </c>
    </row>
    <row r="5" spans="1:9" ht="14.25" customHeight="1">
      <c r="A5" s="1693"/>
      <c r="B5" s="1690"/>
      <c r="C5" s="1565"/>
      <c r="D5" s="1251" t="s">
        <v>66</v>
      </c>
      <c r="E5" s="1256"/>
      <c r="F5" s="1256"/>
      <c r="G5" s="1225" t="s">
        <v>67</v>
      </c>
      <c r="H5" s="1215"/>
      <c r="I5" s="1228"/>
    </row>
    <row r="6" spans="1:9" ht="14.25" customHeight="1">
      <c r="A6" s="1693"/>
      <c r="B6" s="1690"/>
      <c r="C6" s="1565"/>
      <c r="D6" s="42" t="s">
        <v>68</v>
      </c>
      <c r="E6" s="1248" t="s">
        <v>114</v>
      </c>
      <c r="F6" s="1236"/>
      <c r="G6" s="1221" t="s">
        <v>69</v>
      </c>
      <c r="H6" s="1219"/>
      <c r="I6" s="127" t="s">
        <v>424</v>
      </c>
    </row>
    <row r="7" spans="1:9" ht="14.25" customHeight="1">
      <c r="A7" s="1693"/>
      <c r="B7" s="1690"/>
      <c r="C7" s="1565"/>
      <c r="D7" s="99" t="s">
        <v>70</v>
      </c>
      <c r="E7" s="1244" t="s">
        <v>978</v>
      </c>
      <c r="F7" s="1280"/>
      <c r="G7" s="1221" t="s">
        <v>71</v>
      </c>
      <c r="H7" s="1219"/>
      <c r="I7" s="127">
        <v>66</v>
      </c>
    </row>
    <row r="8" spans="1:9" ht="14.25" customHeight="1">
      <c r="A8" s="1693"/>
      <c r="B8" s="1690"/>
      <c r="C8" s="1565"/>
      <c r="D8" s="276" t="s">
        <v>72</v>
      </c>
      <c r="E8" s="276"/>
      <c r="F8" s="307">
        <v>1</v>
      </c>
      <c r="G8" s="1221" t="s">
        <v>73</v>
      </c>
      <c r="H8" s="1219"/>
      <c r="I8" s="127">
        <v>47</v>
      </c>
    </row>
    <row r="9" spans="1:9" ht="14.25" customHeight="1">
      <c r="A9" s="1693"/>
      <c r="B9" s="1690"/>
      <c r="C9" s="1565"/>
      <c r="D9" s="131"/>
      <c r="E9" s="131"/>
      <c r="F9" s="150"/>
      <c r="G9" s="492" t="s">
        <v>74</v>
      </c>
      <c r="H9" s="307"/>
      <c r="I9" s="127" t="s">
        <v>426</v>
      </c>
    </row>
    <row r="10" spans="1:9" ht="14.25" customHeight="1">
      <c r="A10" s="1693"/>
      <c r="B10" s="1690"/>
      <c r="C10" s="1565"/>
      <c r="D10" s="131"/>
      <c r="E10" s="131"/>
      <c r="F10" s="150"/>
      <c r="G10" s="339" t="s">
        <v>1296</v>
      </c>
      <c r="H10" s="340"/>
      <c r="I10" s="127" t="s">
        <v>211</v>
      </c>
    </row>
    <row r="11" spans="1:9" ht="14.25" customHeight="1">
      <c r="A11" s="1693"/>
      <c r="B11" s="1690"/>
      <c r="C11" s="1565"/>
      <c r="D11" s="131"/>
      <c r="E11" s="131"/>
      <c r="F11" s="143"/>
      <c r="G11" s="1687" t="s">
        <v>1457</v>
      </c>
      <c r="H11" s="1687"/>
      <c r="I11" s="1688"/>
    </row>
    <row r="12" spans="1:9" ht="14.25" customHeight="1">
      <c r="A12" s="1693"/>
      <c r="B12" s="1690"/>
      <c r="C12" s="1565"/>
      <c r="D12" s="148"/>
      <c r="E12" s="148"/>
      <c r="F12" s="143"/>
      <c r="G12" s="710"/>
      <c r="H12" s="275"/>
      <c r="I12" s="289"/>
    </row>
    <row r="13" spans="1:9" ht="14.25" customHeight="1">
      <c r="A13" s="1693"/>
      <c r="B13" s="1690"/>
      <c r="C13" s="1565"/>
      <c r="D13" s="281"/>
      <c r="E13" s="281"/>
      <c r="F13" s="143"/>
      <c r="G13" s="710"/>
      <c r="H13" s="275"/>
      <c r="I13" s="289"/>
    </row>
    <row r="14" spans="1:9" ht="14.25" customHeight="1">
      <c r="A14" s="1693"/>
      <c r="B14" s="829"/>
      <c r="C14" s="600" t="s">
        <v>1789</v>
      </c>
      <c r="D14" s="1220">
        <f>'obsah 1'!J151</f>
        <v>280</v>
      </c>
      <c r="E14" s="1220"/>
      <c r="F14" s="1680" t="s">
        <v>2031</v>
      </c>
      <c r="G14" s="1680"/>
      <c r="H14" s="1680"/>
      <c r="I14" s="1681"/>
    </row>
    <row r="15" spans="1:9" ht="14.25" customHeight="1" thickBot="1">
      <c r="A15" s="1693"/>
      <c r="B15" s="636" t="s">
        <v>504</v>
      </c>
      <c r="C15" s="600" t="s">
        <v>2107</v>
      </c>
      <c r="D15" s="1220">
        <f>'obsah 1'!J152</f>
        <v>650</v>
      </c>
      <c r="E15" s="1220"/>
      <c r="F15" s="1682"/>
      <c r="G15" s="1682"/>
      <c r="H15" s="1682"/>
      <c r="I15" s="1683"/>
    </row>
    <row r="16" spans="1:9" ht="14.25" customHeight="1" thickBot="1">
      <c r="A16" s="1694"/>
      <c r="B16" s="239" t="s">
        <v>1061</v>
      </c>
      <c r="C16" s="697"/>
      <c r="D16" s="485"/>
      <c r="E16" s="485"/>
      <c r="F16" s="527"/>
      <c r="G16" s="713"/>
      <c r="H16" s="291"/>
      <c r="I16" s="499"/>
    </row>
    <row r="17" spans="1:9" ht="10.25" customHeight="1" thickBot="1">
      <c r="A17" s="862"/>
      <c r="B17" s="18"/>
      <c r="C17" s="16"/>
      <c r="D17" s="47"/>
      <c r="E17" s="47"/>
      <c r="F17" s="47"/>
      <c r="G17" s="47"/>
      <c r="H17" s="47"/>
    </row>
    <row r="18" spans="1:9" ht="18" customHeight="1">
      <c r="A18" s="1692" t="s">
        <v>1727</v>
      </c>
      <c r="B18" s="1267" t="s">
        <v>1957</v>
      </c>
      <c r="C18" s="1263"/>
      <c r="D18" s="1684" t="s">
        <v>573</v>
      </c>
      <c r="E18" s="1685"/>
      <c r="F18" s="287"/>
      <c r="G18" s="287"/>
      <c r="H18" s="287"/>
      <c r="I18" s="295"/>
    </row>
    <row r="19" spans="1:9" ht="14.25" customHeight="1">
      <c r="A19" s="1693"/>
      <c r="B19" s="1690"/>
      <c r="C19" s="1565" t="s">
        <v>1725</v>
      </c>
      <c r="D19" s="1679" t="s">
        <v>78</v>
      </c>
      <c r="E19" s="1235"/>
      <c r="F19" s="1235"/>
      <c r="G19" s="1235"/>
      <c r="H19" s="1235"/>
      <c r="I19" s="1243"/>
    </row>
    <row r="20" spans="1:9" ht="18" customHeight="1">
      <c r="A20" s="1693"/>
      <c r="B20" s="1690"/>
      <c r="C20" s="1565"/>
      <c r="D20" s="1677">
        <f>'obsah 2'!D360</f>
        <v>3591</v>
      </c>
      <c r="E20" s="1678"/>
      <c r="F20" s="37"/>
      <c r="G20" s="37"/>
      <c r="H20" s="37"/>
      <c r="I20" s="112"/>
    </row>
    <row r="21" spans="1:9" ht="14.25" customHeight="1">
      <c r="A21" s="1693"/>
      <c r="B21" s="1690"/>
      <c r="C21" s="1565"/>
      <c r="D21" s="130"/>
      <c r="E21" s="130"/>
      <c r="F21" s="130"/>
      <c r="G21" s="156"/>
      <c r="H21" s="156"/>
      <c r="I21" s="173">
        <v>7277</v>
      </c>
    </row>
    <row r="22" spans="1:9" ht="14.25" customHeight="1">
      <c r="A22" s="1693"/>
      <c r="B22" s="1690"/>
      <c r="C22" s="1565"/>
      <c r="D22" s="1225" t="s">
        <v>66</v>
      </c>
      <c r="E22" s="1225"/>
      <c r="F22" s="1225"/>
      <c r="G22" s="1225" t="s">
        <v>67</v>
      </c>
      <c r="H22" s="1225"/>
      <c r="I22" s="1328"/>
    </row>
    <row r="23" spans="1:9" ht="14.25" customHeight="1">
      <c r="A23" s="1693"/>
      <c r="B23" s="1690"/>
      <c r="C23" s="1565"/>
      <c r="D23" s="276" t="s">
        <v>68</v>
      </c>
      <c r="E23" s="1213" t="s">
        <v>575</v>
      </c>
      <c r="F23" s="1213"/>
      <c r="G23" s="1221" t="s">
        <v>69</v>
      </c>
      <c r="H23" s="1221"/>
      <c r="I23" s="127" t="s">
        <v>661</v>
      </c>
    </row>
    <row r="24" spans="1:9" ht="14.25" customHeight="1">
      <c r="A24" s="1693"/>
      <c r="B24" s="1690"/>
      <c r="C24" s="1565"/>
      <c r="D24" s="712" t="s">
        <v>70</v>
      </c>
      <c r="E24" s="1244" t="s">
        <v>978</v>
      </c>
      <c r="F24" s="1280"/>
      <c r="G24" s="1221" t="s">
        <v>71</v>
      </c>
      <c r="H24" s="1221"/>
      <c r="I24" s="127">
        <v>55</v>
      </c>
    </row>
    <row r="25" spans="1:9" ht="14.25" customHeight="1">
      <c r="A25" s="1693"/>
      <c r="B25" s="1690"/>
      <c r="C25" s="1565"/>
      <c r="D25" s="276" t="s">
        <v>72</v>
      </c>
      <c r="E25" s="276"/>
      <c r="F25" s="307">
        <v>1</v>
      </c>
      <c r="G25" s="1221" t="s">
        <v>1445</v>
      </c>
      <c r="H25" s="1221"/>
      <c r="I25" s="127">
        <v>32.5</v>
      </c>
    </row>
    <row r="26" spans="1:9" ht="14.25" customHeight="1">
      <c r="A26" s="1693"/>
      <c r="B26" s="1690"/>
      <c r="C26" s="1565"/>
      <c r="D26" s="131"/>
      <c r="E26" s="131"/>
      <c r="F26" s="156">
        <v>218</v>
      </c>
      <c r="G26" s="1221" t="s">
        <v>1296</v>
      </c>
      <c r="H26" s="1221"/>
      <c r="I26" s="127" t="s">
        <v>1059</v>
      </c>
    </row>
    <row r="27" spans="1:9" ht="14.25" customHeight="1">
      <c r="A27" s="1693"/>
      <c r="B27" s="829"/>
      <c r="C27" s="899"/>
      <c r="D27" s="150"/>
      <c r="E27" s="150"/>
      <c r="F27" s="156"/>
      <c r="G27" s="1687" t="s">
        <v>1458</v>
      </c>
      <c r="H27" s="1687"/>
      <c r="I27" s="1688"/>
    </row>
    <row r="28" spans="1:9" ht="14.25" customHeight="1">
      <c r="A28" s="1693"/>
      <c r="B28" s="1071" t="s">
        <v>504</v>
      </c>
      <c r="C28" s="600" t="s">
        <v>1789</v>
      </c>
      <c r="D28" s="1220">
        <f>'obsah 1'!J151</f>
        <v>280</v>
      </c>
      <c r="E28" s="1220"/>
      <c r="F28" s="1680" t="s">
        <v>2031</v>
      </c>
      <c r="G28" s="1680"/>
      <c r="H28" s="1680"/>
      <c r="I28" s="1681"/>
    </row>
    <row r="29" spans="1:9" ht="14.25" customHeight="1" thickBot="1">
      <c r="A29" s="1694"/>
      <c r="B29" s="239" t="s">
        <v>1061</v>
      </c>
      <c r="C29" s="697" t="s">
        <v>2108</v>
      </c>
      <c r="D29" s="1260">
        <f>'obsah 1'!J152</f>
        <v>650</v>
      </c>
      <c r="E29" s="1260"/>
      <c r="F29" s="1682"/>
      <c r="G29" s="1682"/>
      <c r="H29" s="1682"/>
      <c r="I29" s="1683"/>
    </row>
    <row r="30" spans="1:9" ht="10.25" customHeight="1" thickBot="1">
      <c r="A30" s="862"/>
      <c r="B30" s="18"/>
      <c r="C30" s="336"/>
      <c r="D30" s="1385"/>
      <c r="E30" s="1215"/>
      <c r="F30" s="116"/>
      <c r="G30" s="116"/>
      <c r="H30" s="116"/>
      <c r="I30" s="150"/>
    </row>
    <row r="31" spans="1:9" ht="18" customHeight="1">
      <c r="A31" s="1558" t="s">
        <v>1727</v>
      </c>
      <c r="B31" s="1695" t="s">
        <v>1958</v>
      </c>
      <c r="C31" s="1696"/>
      <c r="D31" s="1684" t="s">
        <v>573</v>
      </c>
      <c r="E31" s="1685"/>
      <c r="F31" s="287"/>
      <c r="G31" s="287"/>
      <c r="H31" s="287"/>
      <c r="I31" s="295"/>
    </row>
    <row r="32" spans="1:9" ht="14.25" customHeight="1">
      <c r="A32" s="1559"/>
      <c r="B32" s="1691"/>
      <c r="C32" s="1565" t="s">
        <v>1726</v>
      </c>
      <c r="D32" s="1679" t="s">
        <v>78</v>
      </c>
      <c r="E32" s="1235"/>
      <c r="F32" s="1235"/>
      <c r="G32" s="1235"/>
      <c r="H32" s="1235"/>
      <c r="I32" s="1243"/>
    </row>
    <row r="33" spans="1:9" ht="18" customHeight="1">
      <c r="A33" s="1559"/>
      <c r="B33" s="1691"/>
      <c r="C33" s="1565"/>
      <c r="D33" s="1677">
        <f>'obsah 2'!D361</f>
        <v>6948</v>
      </c>
      <c r="E33" s="1678"/>
      <c r="F33" s="37"/>
      <c r="G33" s="37"/>
      <c r="H33" s="37"/>
      <c r="I33" s="112"/>
    </row>
    <row r="34" spans="1:9" ht="14.25" customHeight="1">
      <c r="A34" s="1559"/>
      <c r="B34" s="1691"/>
      <c r="C34" s="1565"/>
      <c r="D34" s="130"/>
      <c r="E34" s="130"/>
      <c r="F34" s="130"/>
      <c r="G34" s="156"/>
      <c r="H34" s="156"/>
      <c r="I34" s="173">
        <v>7277</v>
      </c>
    </row>
    <row r="35" spans="1:9" ht="14.25" customHeight="1">
      <c r="A35" s="1559"/>
      <c r="B35" s="1691"/>
      <c r="C35" s="1565"/>
      <c r="D35" s="1225" t="s">
        <v>66</v>
      </c>
      <c r="E35" s="1225"/>
      <c r="F35" s="1225"/>
      <c r="G35" s="1225" t="s">
        <v>67</v>
      </c>
      <c r="H35" s="1225"/>
      <c r="I35" s="1328"/>
    </row>
    <row r="36" spans="1:9" ht="14.25" customHeight="1">
      <c r="A36" s="1559"/>
      <c r="B36" s="1691"/>
      <c r="C36" s="1565"/>
      <c r="D36" s="276" t="s">
        <v>68</v>
      </c>
      <c r="E36" s="1213"/>
      <c r="F36" s="1213"/>
      <c r="G36" s="1221" t="s">
        <v>69</v>
      </c>
      <c r="H36" s="1221"/>
      <c r="I36" s="127"/>
    </row>
    <row r="37" spans="1:9" ht="14.25" customHeight="1">
      <c r="A37" s="1559"/>
      <c r="B37" s="1691"/>
      <c r="C37" s="1565"/>
      <c r="D37" s="478" t="s">
        <v>70</v>
      </c>
      <c r="E37" s="1686"/>
      <c r="F37" s="1225"/>
      <c r="G37" s="1221" t="s">
        <v>71</v>
      </c>
      <c r="H37" s="1221"/>
      <c r="I37" s="127"/>
    </row>
    <row r="38" spans="1:9" ht="14.25" customHeight="1">
      <c r="A38" s="1559"/>
      <c r="B38" s="1691"/>
      <c r="C38" s="1565"/>
      <c r="D38" s="99" t="s">
        <v>72</v>
      </c>
      <c r="E38" s="78"/>
      <c r="F38" s="307">
        <v>1</v>
      </c>
      <c r="G38" s="1221" t="s">
        <v>73</v>
      </c>
      <c r="H38" s="1221"/>
      <c r="I38" s="127"/>
    </row>
    <row r="39" spans="1:9" ht="14.25" customHeight="1">
      <c r="A39" s="1559"/>
      <c r="B39" s="1691"/>
      <c r="C39" s="1565"/>
      <c r="D39" s="1213"/>
      <c r="E39" s="1213"/>
      <c r="F39" s="711">
        <v>218</v>
      </c>
      <c r="G39" s="276" t="s">
        <v>74</v>
      </c>
      <c r="H39" s="307"/>
      <c r="I39" s="127"/>
    </row>
    <row r="40" spans="1:9" ht="14.25" customHeight="1">
      <c r="A40" s="1559"/>
      <c r="B40" s="1691"/>
      <c r="C40" s="1565"/>
      <c r="D40" s="1213"/>
      <c r="E40" s="1213"/>
      <c r="F40" s="711"/>
      <c r="G40" s="1221" t="s">
        <v>1296</v>
      </c>
      <c r="H40" s="1221"/>
      <c r="I40" s="127"/>
    </row>
    <row r="41" spans="1:9" ht="14.25" customHeight="1">
      <c r="A41" s="1559"/>
      <c r="B41" s="1691"/>
      <c r="C41" s="1565"/>
      <c r="D41" s="131"/>
      <c r="E41" s="131"/>
      <c r="F41" s="116"/>
      <c r="G41" s="905" t="s">
        <v>1457</v>
      </c>
      <c r="H41" s="269"/>
      <c r="I41" s="127"/>
    </row>
    <row r="42" spans="1:9" ht="14.25" customHeight="1">
      <c r="A42" s="1559"/>
      <c r="B42" s="829"/>
      <c r="C42" s="899"/>
      <c r="D42" s="150"/>
      <c r="E42" s="150"/>
      <c r="F42" s="116"/>
      <c r="G42" s="714"/>
      <c r="H42" s="116"/>
      <c r="I42" s="289"/>
    </row>
    <row r="43" spans="1:9" ht="14.25" customHeight="1">
      <c r="A43" s="1559"/>
      <c r="B43" s="1064" t="s">
        <v>504</v>
      </c>
      <c r="C43" s="600" t="s">
        <v>1789</v>
      </c>
      <c r="D43" s="1220">
        <f>'obsah 1'!J151</f>
        <v>280</v>
      </c>
      <c r="E43" s="1220"/>
      <c r="F43" s="1680" t="s">
        <v>2031</v>
      </c>
      <c r="G43" s="1680"/>
      <c r="H43" s="1680"/>
      <c r="I43" s="1681"/>
    </row>
    <row r="44" spans="1:9" ht="14.25" customHeight="1" thickBot="1">
      <c r="A44" s="1560"/>
      <c r="B44" s="428" t="s">
        <v>1061</v>
      </c>
      <c r="C44" s="697" t="s">
        <v>2107</v>
      </c>
      <c r="D44" s="1260">
        <f>'obsah 1'!J152</f>
        <v>650</v>
      </c>
      <c r="E44" s="1260"/>
      <c r="F44" s="1682"/>
      <c r="G44" s="1682"/>
      <c r="H44" s="1682"/>
      <c r="I44" s="1683"/>
    </row>
    <row r="45" spans="1:9" ht="12.75" customHeight="1">
      <c r="E45" s="116"/>
      <c r="F45" s="638"/>
      <c r="G45" s="116"/>
    </row>
    <row r="46" spans="1:9" ht="12.75" customHeight="1"/>
    <row r="47" spans="1:9" ht="12.75" customHeight="1"/>
    <row r="48" spans="1:9"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sheetData>
  <mergeCells count="58">
    <mergeCell ref="C32:C41"/>
    <mergeCell ref="B32:B41"/>
    <mergeCell ref="A1:A16"/>
    <mergeCell ref="A31:A44"/>
    <mergeCell ref="A18:A29"/>
    <mergeCell ref="B31:C31"/>
    <mergeCell ref="B1:C1"/>
    <mergeCell ref="B18:C18"/>
    <mergeCell ref="B19:B26"/>
    <mergeCell ref="C19:C26"/>
    <mergeCell ref="D1:E1"/>
    <mergeCell ref="B2:B13"/>
    <mergeCell ref="G6:H6"/>
    <mergeCell ref="C2:C13"/>
    <mergeCell ref="D2:I2"/>
    <mergeCell ref="D5:F5"/>
    <mergeCell ref="G5:I5"/>
    <mergeCell ref="E6:F6"/>
    <mergeCell ref="G11:I11"/>
    <mergeCell ref="D3:E3"/>
    <mergeCell ref="E7:F7"/>
    <mergeCell ref="G7:H7"/>
    <mergeCell ref="G8:H8"/>
    <mergeCell ref="D14:E14"/>
    <mergeCell ref="E24:F24"/>
    <mergeCell ref="D30:E30"/>
    <mergeCell ref="G25:H25"/>
    <mergeCell ref="F14:I15"/>
    <mergeCell ref="F28:I29"/>
    <mergeCell ref="G23:H23"/>
    <mergeCell ref="G24:H24"/>
    <mergeCell ref="D18:E18"/>
    <mergeCell ref="G27:I27"/>
    <mergeCell ref="G26:H26"/>
    <mergeCell ref="D19:I19"/>
    <mergeCell ref="D15:E15"/>
    <mergeCell ref="F43:I44"/>
    <mergeCell ref="D43:E43"/>
    <mergeCell ref="D28:E28"/>
    <mergeCell ref="D29:E29"/>
    <mergeCell ref="D31:E31"/>
    <mergeCell ref="D33:E33"/>
    <mergeCell ref="D40:E40"/>
    <mergeCell ref="D35:F35"/>
    <mergeCell ref="D39:E39"/>
    <mergeCell ref="D44:E44"/>
    <mergeCell ref="E37:F37"/>
    <mergeCell ref="G37:H37"/>
    <mergeCell ref="G35:I35"/>
    <mergeCell ref="E36:F36"/>
    <mergeCell ref="G36:H36"/>
    <mergeCell ref="G40:H40"/>
    <mergeCell ref="G38:H38"/>
    <mergeCell ref="D20:E20"/>
    <mergeCell ref="D22:F22"/>
    <mergeCell ref="G22:I22"/>
    <mergeCell ref="E23:F23"/>
    <mergeCell ref="D32:I32"/>
  </mergeCells>
  <hyperlinks>
    <hyperlink ref="B29" r:id="rId1" xr:uid="{00000000-0004-0000-2E00-000000000000}"/>
    <hyperlink ref="B16" r:id="rId2" xr:uid="{0E5F5267-548A-4FCE-BE9B-3087A1BD4882}"/>
    <hyperlink ref="B44" r:id="rId3" xr:uid="{5091C3D0-D583-45D7-B548-61D71D2FC582}"/>
  </hyperlinks>
  <pageMargins left="0.39370078740157483" right="7.874015748031496E-2" top="0.74803149606299213" bottom="0.74803149606299213" header="0" footer="0"/>
  <pageSetup paperSize="9" scale="81" orientation="portrait" r:id="rId4"/>
  <headerFooter>
    <oddHeader>&amp;C&amp;11ESD - antistatic PLUS</oddHeader>
    <oddFooter>&amp;C&amp;11&amp;A</oddFooter>
  </headerFooter>
  <drawing r:id="rId5"/>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pageSetUpPr fitToPage="1"/>
  </sheetPr>
  <dimension ref="A1:O61"/>
  <sheetViews>
    <sheetView zoomScale="90" zoomScaleNormal="90" zoomScaleSheetLayoutView="90" workbookViewId="0">
      <selection sqref="A1:A14"/>
    </sheetView>
  </sheetViews>
  <sheetFormatPr baseColWidth="10" defaultColWidth="14.3984375" defaultRowHeight="15" customHeight="1"/>
  <cols>
    <col min="1" max="1" width="2.3984375" style="836" customWidth="1"/>
    <col min="2" max="2" width="19.19921875" customWidth="1"/>
    <col min="3" max="3" width="50.796875" customWidth="1"/>
    <col min="4" max="9" width="9.796875" customWidth="1"/>
    <col min="10" max="10" width="20" bestFit="1" customWidth="1"/>
    <col min="11" max="13" width="9.19921875" customWidth="1"/>
    <col min="14" max="25" width="8.796875" customWidth="1"/>
  </cols>
  <sheetData>
    <row r="1" spans="1:10" ht="18" customHeight="1">
      <c r="A1" s="1704" t="s">
        <v>1785</v>
      </c>
      <c r="B1" s="846" t="s">
        <v>2010</v>
      </c>
      <c r="C1" s="138"/>
      <c r="D1" s="1500" t="s">
        <v>573</v>
      </c>
      <c r="E1" s="1707"/>
      <c r="F1" s="918"/>
      <c r="G1" s="632"/>
      <c r="H1" s="632"/>
      <c r="I1" s="633"/>
    </row>
    <row r="2" spans="1:10" ht="14.25" customHeight="1">
      <c r="A2" s="1705"/>
      <c r="B2" s="1242"/>
      <c r="C2" s="1565" t="s">
        <v>1728</v>
      </c>
      <c r="D2" s="1251" t="s">
        <v>78</v>
      </c>
      <c r="E2" s="1256"/>
      <c r="F2" s="1256"/>
      <c r="G2" s="1236"/>
      <c r="H2" s="1236"/>
      <c r="I2" s="1237"/>
    </row>
    <row r="3" spans="1:10" ht="18" customHeight="1">
      <c r="A3" s="1705"/>
      <c r="B3" s="1242"/>
      <c r="C3" s="1565"/>
      <c r="D3" s="1407">
        <f>'obsah 2'!D363</f>
        <v>4169</v>
      </c>
      <c r="E3" s="1259"/>
      <c r="F3" s="37"/>
      <c r="G3" s="37"/>
      <c r="H3" s="37"/>
      <c r="I3" s="112"/>
    </row>
    <row r="4" spans="1:10" ht="14.25" customHeight="1">
      <c r="A4" s="1705"/>
      <c r="B4" s="1242"/>
      <c r="C4" s="1565"/>
      <c r="D4" s="233">
        <v>4807</v>
      </c>
      <c r="E4" s="382"/>
      <c r="F4" s="382"/>
      <c r="G4" s="113">
        <v>9728</v>
      </c>
      <c r="H4" s="113">
        <v>10514</v>
      </c>
      <c r="I4" s="235"/>
    </row>
    <row r="5" spans="1:10" ht="14.25" customHeight="1">
      <c r="A5" s="1705"/>
      <c r="B5" s="1242"/>
      <c r="C5" s="1565"/>
      <c r="D5" s="1251" t="s">
        <v>66</v>
      </c>
      <c r="E5" s="1256"/>
      <c r="F5" s="1256"/>
      <c r="G5" s="1225" t="s">
        <v>67</v>
      </c>
      <c r="H5" s="1215"/>
      <c r="I5" s="1228"/>
    </row>
    <row r="6" spans="1:10" ht="14.25" customHeight="1">
      <c r="A6" s="1705"/>
      <c r="B6" s="1242"/>
      <c r="C6" s="1565"/>
      <c r="D6" s="42" t="s">
        <v>68</v>
      </c>
      <c r="E6" s="1248" t="s">
        <v>574</v>
      </c>
      <c r="F6" s="1259"/>
      <c r="G6" s="1221" t="s">
        <v>69</v>
      </c>
      <c r="H6" s="1421"/>
      <c r="I6" s="127" t="s">
        <v>1435</v>
      </c>
    </row>
    <row r="7" spans="1:10" ht="14.25" customHeight="1">
      <c r="A7" s="1705"/>
      <c r="B7" s="1242"/>
      <c r="C7" s="1565"/>
      <c r="D7" s="99" t="s">
        <v>70</v>
      </c>
      <c r="E7" s="1244" t="s">
        <v>978</v>
      </c>
      <c r="F7" s="1350"/>
      <c r="G7" s="1221" t="s">
        <v>71</v>
      </c>
      <c r="H7" s="1421"/>
      <c r="I7" s="127">
        <v>57.5</v>
      </c>
    </row>
    <row r="8" spans="1:10" ht="14.25" customHeight="1">
      <c r="A8" s="1705"/>
      <c r="B8" s="1242"/>
      <c r="C8" s="1565"/>
      <c r="D8" s="276" t="s">
        <v>72</v>
      </c>
      <c r="E8" s="276"/>
      <c r="F8" s="307">
        <v>1</v>
      </c>
      <c r="G8" s="1221" t="s">
        <v>73</v>
      </c>
      <c r="H8" s="1421"/>
      <c r="I8" s="127">
        <v>45</v>
      </c>
    </row>
    <row r="9" spans="1:10" ht="14.25" customHeight="1">
      <c r="A9" s="1705"/>
      <c r="B9" s="1242"/>
      <c r="C9" s="1565"/>
      <c r="D9" s="131"/>
      <c r="E9" s="131"/>
      <c r="F9" s="150"/>
      <c r="G9" s="276" t="s">
        <v>74</v>
      </c>
      <c r="H9" s="307"/>
      <c r="I9" s="127" t="s">
        <v>1436</v>
      </c>
    </row>
    <row r="10" spans="1:10" ht="14.25" customHeight="1">
      <c r="A10" s="1705"/>
      <c r="B10" s="1242"/>
      <c r="C10" s="1565"/>
      <c r="D10" s="131"/>
      <c r="E10" s="131"/>
      <c r="F10" s="150"/>
      <c r="G10" s="1221" t="s">
        <v>77</v>
      </c>
      <c r="H10" s="1219"/>
      <c r="I10" s="127" t="s">
        <v>499</v>
      </c>
    </row>
    <row r="11" spans="1:10" ht="14.25" customHeight="1">
      <c r="A11" s="1705"/>
      <c r="B11" s="1242"/>
      <c r="C11" s="1565"/>
      <c r="D11" s="131"/>
      <c r="E11" s="131"/>
      <c r="F11" s="150"/>
      <c r="G11" s="1708" t="s">
        <v>1457</v>
      </c>
      <c r="H11" s="1708"/>
      <c r="I11" s="1709"/>
    </row>
    <row r="12" spans="1:10" ht="14.25" customHeight="1">
      <c r="A12" s="1705"/>
      <c r="B12" s="914"/>
      <c r="C12" s="600" t="s">
        <v>1786</v>
      </c>
      <c r="D12" s="1220">
        <f>'obsah 1'!J150</f>
        <v>263</v>
      </c>
      <c r="E12" s="1219"/>
      <c r="F12" s="1680" t="s">
        <v>1787</v>
      </c>
      <c r="G12" s="1680"/>
      <c r="H12" s="1680"/>
      <c r="I12" s="1681"/>
    </row>
    <row r="13" spans="1:10" ht="14.25" customHeight="1">
      <c r="A13" s="1705"/>
      <c r="B13" s="914"/>
      <c r="C13" s="600" t="s">
        <v>2107</v>
      </c>
      <c r="D13" s="1220">
        <f>'obsah 1'!J152</f>
        <v>650</v>
      </c>
      <c r="E13" s="1219"/>
      <c r="F13" s="1680"/>
      <c r="G13" s="1680"/>
      <c r="H13" s="1680"/>
      <c r="I13" s="1681"/>
      <c r="J13" s="783"/>
    </row>
    <row r="14" spans="1:10" ht="14.25" customHeight="1" thickBot="1">
      <c r="A14" s="1706"/>
      <c r="B14" s="239" t="s">
        <v>1061</v>
      </c>
      <c r="C14" s="1047"/>
      <c r="D14" s="1580"/>
      <c r="E14" s="1227"/>
      <c r="F14" s="631">
        <v>590</v>
      </c>
      <c r="G14" s="1367"/>
      <c r="H14" s="1227"/>
      <c r="I14" s="499"/>
    </row>
    <row r="15" spans="1:10" ht="10.25" customHeight="1" thickBot="1">
      <c r="A15" s="835"/>
      <c r="B15" s="18"/>
      <c r="C15" s="16"/>
      <c r="D15" s="47"/>
      <c r="E15" s="47"/>
      <c r="F15" s="47"/>
      <c r="G15" s="47"/>
      <c r="H15" s="47"/>
    </row>
    <row r="16" spans="1:10" ht="18" customHeight="1">
      <c r="A16" s="1701" t="s">
        <v>1785</v>
      </c>
      <c r="B16" s="916" t="s">
        <v>1782</v>
      </c>
      <c r="C16" s="138"/>
      <c r="D16" s="1364" t="s">
        <v>573</v>
      </c>
      <c r="E16" s="1689"/>
      <c r="F16" s="287"/>
      <c r="G16" s="287"/>
      <c r="H16" s="323"/>
      <c r="I16" s="634"/>
    </row>
    <row r="17" spans="1:9" ht="14.25" customHeight="1">
      <c r="A17" s="1702"/>
      <c r="B17" s="1255"/>
      <c r="C17" s="1565" t="s">
        <v>1729</v>
      </c>
      <c r="D17" s="1235" t="s">
        <v>78</v>
      </c>
      <c r="E17" s="1236"/>
      <c r="F17" s="1236"/>
      <c r="G17" s="1236"/>
      <c r="H17" s="1236"/>
      <c r="I17" s="1237"/>
    </row>
    <row r="18" spans="1:9" ht="18" customHeight="1">
      <c r="A18" s="1702"/>
      <c r="B18" s="1255"/>
      <c r="C18" s="1565"/>
      <c r="D18" s="1407">
        <f>'obsah 2'!D364</f>
        <v>4906</v>
      </c>
      <c r="E18" s="1259"/>
      <c r="F18" s="37"/>
      <c r="G18" s="37"/>
      <c r="H18" s="37"/>
      <c r="I18" s="112"/>
    </row>
    <row r="19" spans="1:9" ht="14.25" customHeight="1">
      <c r="A19" s="1702"/>
      <c r="B19" s="1255"/>
      <c r="C19" s="1565"/>
      <c r="D19" s="233">
        <v>3520</v>
      </c>
      <c r="E19" s="382"/>
      <c r="F19" s="382"/>
      <c r="G19" s="113">
        <v>9728</v>
      </c>
      <c r="H19" s="113">
        <v>10514</v>
      </c>
      <c r="I19" s="235"/>
    </row>
    <row r="20" spans="1:9" ht="14.25" customHeight="1">
      <c r="A20" s="1702"/>
      <c r="B20" s="1255"/>
      <c r="C20" s="1565"/>
      <c r="D20" s="1251" t="s">
        <v>66</v>
      </c>
      <c r="E20" s="1256"/>
      <c r="F20" s="1256"/>
      <c r="G20" s="1225" t="s">
        <v>67</v>
      </c>
      <c r="H20" s="1215"/>
      <c r="I20" s="1228"/>
    </row>
    <row r="21" spans="1:9" ht="14.25" customHeight="1">
      <c r="A21" s="1702"/>
      <c r="B21" s="1255"/>
      <c r="C21" s="1565"/>
      <c r="D21" s="42" t="s">
        <v>68</v>
      </c>
      <c r="E21" s="1248" t="s">
        <v>141</v>
      </c>
      <c r="F21" s="1236"/>
      <c r="G21" s="1221" t="s">
        <v>69</v>
      </c>
      <c r="H21" s="1219"/>
      <c r="I21" s="127" t="s">
        <v>450</v>
      </c>
    </row>
    <row r="22" spans="1:9" ht="14.25" customHeight="1">
      <c r="A22" s="1702"/>
      <c r="B22" s="1255"/>
      <c r="C22" s="1565"/>
      <c r="D22" s="99" t="s">
        <v>70</v>
      </c>
      <c r="E22" s="1248" t="s">
        <v>978</v>
      </c>
      <c r="F22" s="1259"/>
      <c r="G22" s="1221" t="s">
        <v>71</v>
      </c>
      <c r="H22" s="1219"/>
      <c r="I22" s="127">
        <v>55</v>
      </c>
    </row>
    <row r="23" spans="1:9" ht="14.25" customHeight="1">
      <c r="A23" s="1702"/>
      <c r="B23" s="1255"/>
      <c r="C23" s="1565"/>
      <c r="D23" s="276" t="s">
        <v>72</v>
      </c>
      <c r="E23" s="276"/>
      <c r="F23" s="628">
        <v>1</v>
      </c>
      <c r="G23" s="1221" t="s">
        <v>73</v>
      </c>
      <c r="H23" s="1219"/>
      <c r="I23" s="127">
        <v>46</v>
      </c>
    </row>
    <row r="24" spans="1:9" ht="14.25" customHeight="1">
      <c r="A24" s="1702"/>
      <c r="B24" s="1255"/>
      <c r="C24" s="1565"/>
      <c r="D24" s="131"/>
      <c r="E24" s="131"/>
      <c r="F24" s="150"/>
      <c r="G24" s="276" t="s">
        <v>74</v>
      </c>
      <c r="H24" s="307"/>
      <c r="I24" s="127" t="s">
        <v>451</v>
      </c>
    </row>
    <row r="25" spans="1:9" ht="14.25" customHeight="1">
      <c r="A25" s="1702"/>
      <c r="B25" s="1255"/>
      <c r="C25" s="1565"/>
      <c r="D25" s="150"/>
      <c r="E25" s="150"/>
      <c r="F25" s="150"/>
      <c r="G25" s="1221" t="s">
        <v>77</v>
      </c>
      <c r="H25" s="1219"/>
      <c r="I25" s="127" t="s">
        <v>211</v>
      </c>
    </row>
    <row r="26" spans="1:9" ht="14.25" customHeight="1">
      <c r="A26" s="1702"/>
      <c r="B26" s="1255"/>
      <c r="C26" s="1565"/>
      <c r="D26" s="1225"/>
      <c r="E26" s="1225"/>
      <c r="F26" s="150"/>
      <c r="G26" s="1687" t="s">
        <v>1457</v>
      </c>
      <c r="H26" s="1687"/>
      <c r="I26" s="1688"/>
    </row>
    <row r="27" spans="1:9" ht="14.25" customHeight="1">
      <c r="A27" s="1702"/>
      <c r="B27" s="134"/>
      <c r="C27" s="600" t="s">
        <v>1786</v>
      </c>
      <c r="D27" s="1220">
        <f>263*'obsah 1'!B6</f>
        <v>263</v>
      </c>
      <c r="E27" s="1219"/>
      <c r="F27" s="1680" t="s">
        <v>1787</v>
      </c>
      <c r="G27" s="1680"/>
      <c r="H27" s="1680"/>
      <c r="I27" s="1681"/>
    </row>
    <row r="28" spans="1:9" ht="14.25" customHeight="1" thickBot="1">
      <c r="A28" s="1703"/>
      <c r="B28" s="401" t="s">
        <v>1061</v>
      </c>
      <c r="C28" s="697" t="s">
        <v>2108</v>
      </c>
      <c r="D28" s="1260">
        <f>'obsah 1'!J152</f>
        <v>650</v>
      </c>
      <c r="E28" s="1290"/>
      <c r="F28" s="1682"/>
      <c r="G28" s="1682"/>
      <c r="H28" s="1682"/>
      <c r="I28" s="1683"/>
    </row>
    <row r="29" spans="1:9" ht="10.25" customHeight="1" thickBot="1">
      <c r="A29" s="835"/>
      <c r="B29" s="18"/>
      <c r="C29" s="16"/>
      <c r="D29" s="47"/>
      <c r="E29" s="47"/>
      <c r="F29" s="47"/>
      <c r="G29" s="47"/>
      <c r="H29" s="47"/>
    </row>
    <row r="30" spans="1:9" ht="18" customHeight="1">
      <c r="A30" s="1701" t="s">
        <v>1785</v>
      </c>
      <c r="B30" s="915" t="s">
        <v>1783</v>
      </c>
      <c r="C30" s="216"/>
      <c r="D30" s="1364" t="s">
        <v>573</v>
      </c>
      <c r="E30" s="1689"/>
      <c r="F30" s="287"/>
      <c r="G30" s="287"/>
      <c r="H30" s="287"/>
      <c r="I30" s="295"/>
    </row>
    <row r="31" spans="1:9" ht="14.25" customHeight="1">
      <c r="A31" s="1702"/>
      <c r="B31" s="1229"/>
      <c r="C31" s="1565" t="s">
        <v>1730</v>
      </c>
      <c r="D31" s="1235" t="s">
        <v>78</v>
      </c>
      <c r="E31" s="1236"/>
      <c r="F31" s="1236"/>
      <c r="G31" s="1236"/>
      <c r="H31" s="1236"/>
      <c r="I31" s="1237"/>
    </row>
    <row r="32" spans="1:9" ht="18" customHeight="1">
      <c r="A32" s="1702"/>
      <c r="B32" s="1229"/>
      <c r="C32" s="1565"/>
      <c r="D32" s="1407">
        <f>'obsah 2'!D365</f>
        <v>8397</v>
      </c>
      <c r="E32" s="1259"/>
      <c r="F32" s="37"/>
      <c r="G32" s="37"/>
      <c r="H32" s="37"/>
      <c r="I32" s="112"/>
    </row>
    <row r="33" spans="1:15" ht="14.25" customHeight="1">
      <c r="A33" s="1702"/>
      <c r="B33" s="1229"/>
      <c r="C33" s="1565"/>
      <c r="D33" s="130"/>
      <c r="E33" s="130"/>
      <c r="F33" s="130"/>
      <c r="G33" s="156"/>
      <c r="H33" s="156"/>
      <c r="I33" s="173">
        <v>7277</v>
      </c>
    </row>
    <row r="34" spans="1:15" ht="14.25" customHeight="1">
      <c r="A34" s="1702"/>
      <c r="B34" s="1229"/>
      <c r="C34" s="1565"/>
      <c r="D34" s="1251" t="s">
        <v>66</v>
      </c>
      <c r="E34" s="1256"/>
      <c r="F34" s="1256"/>
      <c r="G34" s="1251" t="s">
        <v>67</v>
      </c>
      <c r="H34" s="1256"/>
      <c r="I34" s="1257"/>
    </row>
    <row r="35" spans="1:15" ht="14.25" customHeight="1">
      <c r="A35" s="1702"/>
      <c r="B35" s="1229"/>
      <c r="C35" s="1565"/>
      <c r="D35" s="42" t="s">
        <v>68</v>
      </c>
      <c r="E35" s="1248" t="s">
        <v>1437</v>
      </c>
      <c r="F35" s="1259"/>
      <c r="G35" s="1253" t="s">
        <v>69</v>
      </c>
      <c r="H35" s="1259"/>
      <c r="I35" s="114" t="s">
        <v>1438</v>
      </c>
    </row>
    <row r="36" spans="1:15" ht="14.25" customHeight="1">
      <c r="A36" s="1702"/>
      <c r="B36" s="1229"/>
      <c r="C36" s="1565"/>
      <c r="D36" s="42" t="s">
        <v>70</v>
      </c>
      <c r="E36" s="1248" t="s">
        <v>945</v>
      </c>
      <c r="F36" s="1350"/>
      <c r="G36" s="1253" t="s">
        <v>71</v>
      </c>
      <c r="H36" s="1259"/>
      <c r="I36" s="114">
        <v>66</v>
      </c>
    </row>
    <row r="37" spans="1:15" ht="14.25" customHeight="1">
      <c r="A37" s="1702"/>
      <c r="B37" s="1229"/>
      <c r="C37" s="1565"/>
      <c r="D37" s="1253" t="s">
        <v>72</v>
      </c>
      <c r="E37" s="1258"/>
      <c r="F37" s="307">
        <v>1</v>
      </c>
      <c r="G37" s="1246" t="s">
        <v>73</v>
      </c>
      <c r="H37" s="1350"/>
      <c r="I37" s="114" t="s">
        <v>566</v>
      </c>
    </row>
    <row r="38" spans="1:15" ht="14.25" customHeight="1">
      <c r="A38" s="1702"/>
      <c r="B38" s="1229"/>
      <c r="C38" s="1565"/>
      <c r="D38" s="635"/>
      <c r="E38" s="635"/>
      <c r="F38" s="143"/>
      <c r="G38" s="576" t="s">
        <v>74</v>
      </c>
      <c r="H38" s="569"/>
      <c r="I38" s="487" t="s">
        <v>122</v>
      </c>
    </row>
    <row r="39" spans="1:15" ht="14.25" customHeight="1">
      <c r="A39" s="1702"/>
      <c r="B39" s="1229"/>
      <c r="C39" s="1565"/>
      <c r="D39" s="1225"/>
      <c r="E39" s="1225"/>
      <c r="F39" s="143"/>
      <c r="G39" s="1221" t="s">
        <v>77</v>
      </c>
      <c r="H39" s="1219"/>
      <c r="I39" s="127" t="s">
        <v>121</v>
      </c>
    </row>
    <row r="40" spans="1:15" ht="14.25" customHeight="1">
      <c r="A40" s="1702"/>
      <c r="B40" s="1229"/>
      <c r="C40" s="1565"/>
      <c r="D40" s="1385"/>
      <c r="E40" s="1385"/>
      <c r="F40" s="638">
        <v>218</v>
      </c>
      <c r="G40" s="1687" t="s">
        <v>1457</v>
      </c>
      <c r="H40" s="1687"/>
      <c r="I40" s="1688"/>
      <c r="O40" s="1088"/>
    </row>
    <row r="41" spans="1:15" ht="14.25" customHeight="1">
      <c r="A41" s="1702"/>
      <c r="B41" s="1229"/>
      <c r="C41" s="1565"/>
      <c r="D41" s="1385"/>
      <c r="E41" s="1385"/>
      <c r="F41" s="638"/>
      <c r="G41" s="1214"/>
      <c r="H41" s="1215"/>
      <c r="I41" s="289"/>
      <c r="O41" s="1088"/>
    </row>
    <row r="42" spans="1:15" ht="14.25" customHeight="1">
      <c r="A42" s="1702"/>
      <c r="B42" s="285"/>
      <c r="C42" s="600" t="s">
        <v>1786</v>
      </c>
      <c r="D42" s="1220">
        <f>'obsah 1'!J173</f>
        <v>279</v>
      </c>
      <c r="E42" s="1220"/>
      <c r="F42" s="1680" t="s">
        <v>1787</v>
      </c>
      <c r="G42" s="1680"/>
      <c r="H42" s="1680"/>
      <c r="I42" s="1681"/>
      <c r="O42" s="1088"/>
    </row>
    <row r="43" spans="1:15" ht="14.25" customHeight="1" thickBot="1">
      <c r="A43" s="1703"/>
      <c r="B43" s="428" t="s">
        <v>1061</v>
      </c>
      <c r="C43" s="697" t="s">
        <v>2108</v>
      </c>
      <c r="D43" s="1511">
        <f>'obsah 1'!J152</f>
        <v>650</v>
      </c>
      <c r="E43" s="1262"/>
      <c r="F43" s="1682"/>
      <c r="G43" s="1682"/>
      <c r="H43" s="1682"/>
      <c r="I43" s="1683"/>
      <c r="O43" s="1088"/>
    </row>
    <row r="44" spans="1:15" ht="10.25" customHeight="1" thickBot="1">
      <c r="A44" s="835"/>
      <c r="B44" s="18"/>
      <c r="C44" s="16"/>
      <c r="D44" s="47"/>
      <c r="E44" s="47"/>
      <c r="F44" s="47"/>
      <c r="G44" s="47"/>
      <c r="H44" s="47"/>
      <c r="O44" s="1088"/>
    </row>
    <row r="45" spans="1:15" ht="18" customHeight="1">
      <c r="A45" s="1373" t="s">
        <v>1785</v>
      </c>
      <c r="B45" s="846" t="s">
        <v>1784</v>
      </c>
      <c r="C45" s="138"/>
      <c r="D45" s="1364" t="s">
        <v>573</v>
      </c>
      <c r="E45" s="1689"/>
      <c r="F45" s="287"/>
      <c r="G45" s="287"/>
      <c r="H45" s="323"/>
      <c r="I45" s="634"/>
      <c r="O45" s="1088"/>
    </row>
    <row r="46" spans="1:15" ht="14.25" customHeight="1">
      <c r="A46" s="1699"/>
      <c r="B46" s="1242"/>
      <c r="C46" s="1565" t="s">
        <v>2041</v>
      </c>
      <c r="D46" s="1235" t="s">
        <v>78</v>
      </c>
      <c r="E46" s="1236"/>
      <c r="F46" s="1236"/>
      <c r="G46" s="1236"/>
      <c r="H46" s="1236"/>
      <c r="I46" s="1237"/>
      <c r="O46" s="1088"/>
    </row>
    <row r="47" spans="1:15" ht="18" customHeight="1">
      <c r="A47" s="1699"/>
      <c r="B47" s="1242"/>
      <c r="C47" s="1565"/>
      <c r="D47" s="1407">
        <f>'obsah 2'!D366</f>
        <v>7190</v>
      </c>
      <c r="E47" s="1259"/>
      <c r="F47" s="37"/>
      <c r="G47" s="37"/>
      <c r="H47" s="37"/>
      <c r="I47" s="112"/>
      <c r="O47" s="1088"/>
    </row>
    <row r="48" spans="1:15" ht="14.25" customHeight="1">
      <c r="A48" s="1699"/>
      <c r="B48" s="1242"/>
      <c r="C48" s="1565"/>
      <c r="D48" s="233">
        <v>6404</v>
      </c>
      <c r="E48" s="382"/>
      <c r="F48" s="382"/>
      <c r="G48" s="113">
        <v>9728</v>
      </c>
      <c r="H48" s="113">
        <v>10514</v>
      </c>
      <c r="I48" s="235"/>
    </row>
    <row r="49" spans="1:9" ht="14.25" customHeight="1">
      <c r="A49" s="1699"/>
      <c r="B49" s="1242"/>
      <c r="C49" s="1565"/>
      <c r="D49" s="1251" t="s">
        <v>66</v>
      </c>
      <c r="E49" s="1256"/>
      <c r="F49" s="1256"/>
      <c r="G49" s="1225" t="s">
        <v>67</v>
      </c>
      <c r="H49" s="1215"/>
      <c r="I49" s="1228"/>
    </row>
    <row r="50" spans="1:9" ht="14.25" customHeight="1">
      <c r="A50" s="1699"/>
      <c r="B50" s="1242"/>
      <c r="C50" s="1565"/>
      <c r="D50" s="42" t="s">
        <v>68</v>
      </c>
      <c r="E50" s="1248" t="s">
        <v>114</v>
      </c>
      <c r="F50" s="1236"/>
      <c r="G50" s="1221" t="s">
        <v>69</v>
      </c>
      <c r="H50" s="1219"/>
      <c r="I50" s="127" t="s">
        <v>424</v>
      </c>
    </row>
    <row r="51" spans="1:9" ht="14.25" customHeight="1">
      <c r="A51" s="1699"/>
      <c r="B51" s="1242"/>
      <c r="C51" s="1565"/>
      <c r="D51" s="99" t="s">
        <v>70</v>
      </c>
      <c r="E51" s="1244" t="s">
        <v>978</v>
      </c>
      <c r="F51" s="1280"/>
      <c r="G51" s="1221" t="s">
        <v>71</v>
      </c>
      <c r="H51" s="1219"/>
      <c r="I51" s="127">
        <v>66</v>
      </c>
    </row>
    <row r="52" spans="1:9" ht="14.25" customHeight="1">
      <c r="A52" s="1699"/>
      <c r="B52" s="1242"/>
      <c r="C52" s="1565"/>
      <c r="D52" s="276" t="s">
        <v>72</v>
      </c>
      <c r="E52" s="276"/>
      <c r="F52" s="307">
        <v>1</v>
      </c>
      <c r="G52" s="1221" t="s">
        <v>73</v>
      </c>
      <c r="H52" s="1219"/>
      <c r="I52" s="127">
        <v>47</v>
      </c>
    </row>
    <row r="53" spans="1:9" ht="14.25" customHeight="1">
      <c r="A53" s="1699"/>
      <c r="B53" s="1242"/>
      <c r="C53" s="1565"/>
      <c r="D53" s="131"/>
      <c r="E53" s="131"/>
      <c r="F53" s="150"/>
      <c r="G53" s="276" t="s">
        <v>74</v>
      </c>
      <c r="H53" s="307"/>
      <c r="I53" s="127" t="s">
        <v>426</v>
      </c>
    </row>
    <row r="54" spans="1:9" ht="14.25" customHeight="1">
      <c r="A54" s="1699"/>
      <c r="B54" s="1242"/>
      <c r="C54" s="1565"/>
      <c r="D54" s="1385"/>
      <c r="E54" s="1385"/>
      <c r="F54" s="150"/>
      <c r="G54" s="339" t="s">
        <v>1296</v>
      </c>
      <c r="H54" s="340"/>
      <c r="I54" s="127" t="s">
        <v>211</v>
      </c>
    </row>
    <row r="55" spans="1:9" ht="14.25" customHeight="1">
      <c r="A55" s="1699"/>
      <c r="B55" s="1242"/>
      <c r="C55" s="1565"/>
      <c r="D55" s="1385"/>
      <c r="E55" s="1215"/>
      <c r="F55" s="630">
        <v>218</v>
      </c>
      <c r="G55" s="1687" t="s">
        <v>1457</v>
      </c>
      <c r="H55" s="1687"/>
      <c r="I55" s="1688"/>
    </row>
    <row r="56" spans="1:9" ht="14.25" customHeight="1">
      <c r="A56" s="1699"/>
      <c r="B56" s="1242"/>
      <c r="C56" s="1565"/>
      <c r="D56" s="281"/>
      <c r="E56" s="275"/>
      <c r="F56" s="630"/>
      <c r="G56" s="1089"/>
      <c r="H56" s="1089"/>
      <c r="I56" s="1090"/>
    </row>
    <row r="57" spans="1:9" ht="14.25" customHeight="1">
      <c r="A57" s="1699"/>
      <c r="B57" s="914"/>
      <c r="C57" s="600" t="s">
        <v>1786</v>
      </c>
      <c r="D57" s="1220">
        <f>'obsah 1'!J173</f>
        <v>279</v>
      </c>
      <c r="E57" s="1220"/>
      <c r="F57" s="1680" t="s">
        <v>1787</v>
      </c>
      <c r="G57" s="1680"/>
      <c r="H57" s="1680"/>
      <c r="I57" s="1681"/>
    </row>
    <row r="58" spans="1:9" ht="14.25" customHeight="1">
      <c r="A58" s="1699"/>
      <c r="B58" s="914"/>
      <c r="C58" s="600" t="s">
        <v>2108</v>
      </c>
      <c r="D58" s="1220">
        <f>'obsah 1'!J152</f>
        <v>650</v>
      </c>
      <c r="E58" s="1219"/>
      <c r="F58" s="1680"/>
      <c r="G58" s="1680"/>
      <c r="H58" s="1680"/>
      <c r="I58" s="1681"/>
    </row>
    <row r="59" spans="1:9" ht="14.25" customHeight="1" thickBot="1">
      <c r="A59" s="1700"/>
      <c r="B59" s="239" t="s">
        <v>1061</v>
      </c>
      <c r="C59" s="919"/>
      <c r="D59" s="1226"/>
      <c r="E59" s="1227"/>
      <c r="F59" s="631">
        <v>536</v>
      </c>
      <c r="G59" s="1367"/>
      <c r="H59" s="1227"/>
      <c r="I59" s="499"/>
    </row>
    <row r="60" spans="1:9" ht="12.75" customHeight="1"/>
    <row r="61" spans="1:9" ht="12.75" customHeight="1"/>
  </sheetData>
  <mergeCells count="83">
    <mergeCell ref="G6:H6"/>
    <mergeCell ref="E7:F7"/>
    <mergeCell ref="G7:H7"/>
    <mergeCell ref="G8:H8"/>
    <mergeCell ref="D31:I31"/>
    <mergeCell ref="E22:F22"/>
    <mergeCell ref="G22:H22"/>
    <mergeCell ref="G23:H23"/>
    <mergeCell ref="A1:A14"/>
    <mergeCell ref="D1:E1"/>
    <mergeCell ref="D2:I2"/>
    <mergeCell ref="D3:E3"/>
    <mergeCell ref="D5:F5"/>
    <mergeCell ref="G10:H10"/>
    <mergeCell ref="G11:I11"/>
    <mergeCell ref="D14:E14"/>
    <mergeCell ref="G14:H14"/>
    <mergeCell ref="D12:E12"/>
    <mergeCell ref="D13:E13"/>
    <mergeCell ref="C2:C11"/>
    <mergeCell ref="B2:B11"/>
    <mergeCell ref="F12:I13"/>
    <mergeCell ref="G5:I5"/>
    <mergeCell ref="E6:F6"/>
    <mergeCell ref="G59:H59"/>
    <mergeCell ref="D45:E45"/>
    <mergeCell ref="D46:I46"/>
    <mergeCell ref="D47:E47"/>
    <mergeCell ref="G35:H35"/>
    <mergeCell ref="G55:I55"/>
    <mergeCell ref="D55:E55"/>
    <mergeCell ref="D42:E42"/>
    <mergeCell ref="D43:E43"/>
    <mergeCell ref="E35:F35"/>
    <mergeCell ref="D49:F49"/>
    <mergeCell ref="G49:I49"/>
    <mergeCell ref="E50:F50"/>
    <mergeCell ref="G50:H50"/>
    <mergeCell ref="E51:F51"/>
    <mergeCell ref="G52:H52"/>
    <mergeCell ref="A16:A28"/>
    <mergeCell ref="D16:E16"/>
    <mergeCell ref="D17:I17"/>
    <mergeCell ref="D18:E18"/>
    <mergeCell ref="D20:F20"/>
    <mergeCell ref="G20:I20"/>
    <mergeCell ref="E21:F21"/>
    <mergeCell ref="G21:H21"/>
    <mergeCell ref="C17:C26"/>
    <mergeCell ref="B17:B26"/>
    <mergeCell ref="G25:H25"/>
    <mergeCell ref="G26:I26"/>
    <mergeCell ref="D26:E26"/>
    <mergeCell ref="D27:E27"/>
    <mergeCell ref="D28:E28"/>
    <mergeCell ref="F27:I28"/>
    <mergeCell ref="A45:A59"/>
    <mergeCell ref="D30:E30"/>
    <mergeCell ref="D32:E32"/>
    <mergeCell ref="D59:E59"/>
    <mergeCell ref="A30:A43"/>
    <mergeCell ref="D39:E39"/>
    <mergeCell ref="D37:E37"/>
    <mergeCell ref="C31:C41"/>
    <mergeCell ref="E36:F36"/>
    <mergeCell ref="D34:F34"/>
    <mergeCell ref="D40:E40"/>
    <mergeCell ref="D58:E58"/>
    <mergeCell ref="D54:E54"/>
    <mergeCell ref="D57:E57"/>
    <mergeCell ref="F57:I58"/>
    <mergeCell ref="B31:B41"/>
    <mergeCell ref="G39:H39"/>
    <mergeCell ref="G51:H51"/>
    <mergeCell ref="G34:I34"/>
    <mergeCell ref="G40:I40"/>
    <mergeCell ref="G36:H36"/>
    <mergeCell ref="G37:H37"/>
    <mergeCell ref="D41:E41"/>
    <mergeCell ref="G41:H41"/>
    <mergeCell ref="F42:I43"/>
    <mergeCell ref="C46:C56"/>
    <mergeCell ref="B46:B56"/>
  </mergeCells>
  <hyperlinks>
    <hyperlink ref="B59" r:id="rId1" xr:uid="{00000000-0004-0000-2F00-000000000000}"/>
    <hyperlink ref="B14" r:id="rId2" xr:uid="{00000000-0004-0000-2F00-000001000000}"/>
    <hyperlink ref="B28" r:id="rId3" xr:uid="{00000000-0004-0000-2F00-000002000000}"/>
    <hyperlink ref="B43" r:id="rId4" xr:uid="{00000000-0004-0000-2F00-000003000000}"/>
  </hyperlinks>
  <pageMargins left="0.39370078740157483" right="7.874015748031496E-2" top="0.74803149606299213" bottom="0.74803149606299213" header="0" footer="0"/>
  <pageSetup paperSize="9" scale="79" orientation="portrait" r:id="rId5"/>
  <headerFooter>
    <oddHeader>&amp;C&amp;11ESD - antistatic STANDARD</oddHeader>
    <oddFooter>&amp;C&amp;11&amp;A</oddFooter>
  </headerFooter>
  <drawing r:id="rId6"/>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List49">
    <pageSetUpPr fitToPage="1"/>
  </sheetPr>
  <dimension ref="A1:M60"/>
  <sheetViews>
    <sheetView zoomScale="90" zoomScaleNormal="90" zoomScaleSheetLayoutView="90" workbookViewId="0">
      <selection sqref="A1:A14"/>
    </sheetView>
  </sheetViews>
  <sheetFormatPr baseColWidth="10" defaultColWidth="14.3984375" defaultRowHeight="15" customHeight="1"/>
  <cols>
    <col min="1" max="1" width="2.3984375" style="33" customWidth="1"/>
    <col min="2" max="2" width="19.19921875" customWidth="1"/>
    <col min="3" max="3" width="38.59765625" customWidth="1"/>
    <col min="4" max="4" width="8" customWidth="1"/>
    <col min="5" max="5" width="9.796875" customWidth="1"/>
    <col min="6" max="6" width="10.19921875" customWidth="1"/>
    <col min="7" max="7" width="12.19921875" customWidth="1"/>
    <col min="8" max="8" width="11.796875" customWidth="1"/>
    <col min="9" max="9" width="12.59765625" customWidth="1"/>
    <col min="10" max="10" width="12.796875" customWidth="1"/>
    <col min="11" max="11" width="10.796875" bestFit="1" customWidth="1"/>
    <col min="12" max="14" width="8.796875" customWidth="1"/>
  </cols>
  <sheetData>
    <row r="1" spans="1:11" ht="18" customHeight="1">
      <c r="A1" s="1750" t="s">
        <v>1734</v>
      </c>
      <c r="B1" s="860" t="s">
        <v>501</v>
      </c>
      <c r="C1" s="216"/>
      <c r="D1" s="216"/>
      <c r="E1" s="1714"/>
      <c r="F1" s="1715"/>
      <c r="G1" s="1500" t="s">
        <v>502</v>
      </c>
      <c r="H1" s="1501"/>
      <c r="I1" s="1500" t="s">
        <v>503</v>
      </c>
      <c r="J1" s="1502"/>
      <c r="K1" s="209"/>
    </row>
    <row r="2" spans="1:11" ht="14.25" customHeight="1">
      <c r="A2" s="1751"/>
      <c r="B2" s="1753"/>
      <c r="C2" s="1279" t="s">
        <v>1731</v>
      </c>
      <c r="D2" s="1289"/>
      <c r="E2" s="1235" t="s">
        <v>2084</v>
      </c>
      <c r="F2" s="1236"/>
      <c r="G2" s="1236"/>
      <c r="H2" s="1236"/>
      <c r="I2" s="1236"/>
      <c r="J2" s="1237"/>
      <c r="K2" s="5"/>
    </row>
    <row r="3" spans="1:11" ht="18" customHeight="1">
      <c r="A3" s="1751"/>
      <c r="B3" s="1753"/>
      <c r="C3" s="1289"/>
      <c r="D3" s="1289"/>
      <c r="E3" s="1713"/>
      <c r="F3" s="1259"/>
      <c r="G3" s="1720">
        <f>'obsah 2'!D368</f>
        <v>2886</v>
      </c>
      <c r="H3" s="1711"/>
      <c r="I3" s="1721">
        <f>'obsah 2'!D369</f>
        <v>3702</v>
      </c>
      <c r="J3" s="1722"/>
      <c r="K3" s="5"/>
    </row>
    <row r="4" spans="1:11" ht="14.25" customHeight="1">
      <c r="A4" s="1751"/>
      <c r="B4" s="1753"/>
      <c r="C4" s="1289"/>
      <c r="D4" s="1289"/>
      <c r="E4" s="130"/>
      <c r="F4" s="130"/>
      <c r="G4" s="130"/>
      <c r="H4" s="156"/>
      <c r="I4" s="156"/>
      <c r="J4" s="173"/>
      <c r="K4" s="5"/>
    </row>
    <row r="5" spans="1:11" ht="14.25" customHeight="1">
      <c r="A5" s="1751"/>
      <c r="B5" s="1753"/>
      <c r="C5" s="1289"/>
      <c r="D5" s="1289"/>
      <c r="E5" s="1221" t="s">
        <v>68</v>
      </c>
      <c r="F5" s="1219"/>
      <c r="G5" s="1235" t="s">
        <v>505</v>
      </c>
      <c r="H5" s="1259"/>
      <c r="I5" s="1248" t="s">
        <v>506</v>
      </c>
      <c r="J5" s="1237"/>
      <c r="K5" s="5"/>
    </row>
    <row r="6" spans="1:11" ht="14.25" customHeight="1">
      <c r="A6" s="1751"/>
      <c r="B6" s="1753"/>
      <c r="C6" s="1289"/>
      <c r="D6" s="1289"/>
      <c r="E6" s="1221" t="s">
        <v>70</v>
      </c>
      <c r="F6" s="1219"/>
      <c r="G6" s="1235" t="s">
        <v>1012</v>
      </c>
      <c r="H6" s="1236"/>
      <c r="I6" s="1236"/>
      <c r="J6" s="1237"/>
      <c r="K6" s="5"/>
    </row>
    <row r="7" spans="1:11" ht="14.25" customHeight="1">
      <c r="A7" s="1751"/>
      <c r="B7" s="1753"/>
      <c r="C7" s="1289"/>
      <c r="D7" s="1289"/>
      <c r="E7" s="1221" t="s">
        <v>507</v>
      </c>
      <c r="F7" s="1219"/>
      <c r="G7" s="1235" t="s">
        <v>508</v>
      </c>
      <c r="H7" s="1259"/>
      <c r="I7" s="1248" t="s">
        <v>509</v>
      </c>
      <c r="J7" s="1237"/>
      <c r="K7" s="5"/>
    </row>
    <row r="8" spans="1:11" ht="14.25" customHeight="1">
      <c r="A8" s="1751"/>
      <c r="B8" s="1753"/>
      <c r="C8" s="1289"/>
      <c r="D8" s="1289"/>
      <c r="E8" s="1221" t="s">
        <v>510</v>
      </c>
      <c r="F8" s="1219"/>
      <c r="G8" s="1235">
        <v>60</v>
      </c>
      <c r="H8" s="1236"/>
      <c r="I8" s="1236"/>
      <c r="J8" s="1237"/>
      <c r="K8" s="5"/>
    </row>
    <row r="9" spans="1:11" ht="14.25" customHeight="1">
      <c r="A9" s="1751"/>
      <c r="B9" s="1753"/>
      <c r="C9" s="1289"/>
      <c r="D9" s="1289"/>
      <c r="E9" s="1221" t="s">
        <v>511</v>
      </c>
      <c r="F9" s="1219"/>
      <c r="G9" s="1235" t="s">
        <v>447</v>
      </c>
      <c r="H9" s="1259"/>
      <c r="I9" s="1248" t="s">
        <v>328</v>
      </c>
      <c r="J9" s="1237"/>
      <c r="K9" s="5"/>
    </row>
    <row r="10" spans="1:11" ht="14.25" customHeight="1">
      <c r="A10" s="1751"/>
      <c r="B10" s="1753"/>
      <c r="C10" s="1289"/>
      <c r="D10" s="1289"/>
      <c r="E10" s="1728" t="s">
        <v>512</v>
      </c>
      <c r="F10" s="1729"/>
      <c r="G10" s="1730"/>
      <c r="H10" s="1730"/>
      <c r="I10" s="1730"/>
      <c r="J10" s="1731"/>
      <c r="K10" s="5"/>
    </row>
    <row r="11" spans="1:11" ht="14.25" customHeight="1">
      <c r="A11" s="1751"/>
      <c r="B11" s="1753"/>
      <c r="C11" s="1745" t="s">
        <v>513</v>
      </c>
      <c r="D11" s="1747">
        <f>'obsah 1'!J169</f>
        <v>254</v>
      </c>
      <c r="E11" s="1710" t="s">
        <v>514</v>
      </c>
      <c r="F11" s="1711"/>
      <c r="G11" s="111" t="s">
        <v>515</v>
      </c>
      <c r="H11" s="1724" t="s">
        <v>516</v>
      </c>
      <c r="I11" s="1259"/>
      <c r="J11" s="589" t="s">
        <v>517</v>
      </c>
      <c r="K11" s="5"/>
    </row>
    <row r="12" spans="1:11" ht="14.25" customHeight="1">
      <c r="A12" s="1751"/>
      <c r="B12" s="1753"/>
      <c r="C12" s="1746"/>
      <c r="D12" s="1748"/>
      <c r="E12" s="1710" t="s">
        <v>518</v>
      </c>
      <c r="F12" s="1711"/>
      <c r="G12" s="111" t="s">
        <v>519</v>
      </c>
      <c r="H12" s="1724" t="s">
        <v>520</v>
      </c>
      <c r="I12" s="1259"/>
      <c r="J12" s="589" t="s">
        <v>521</v>
      </c>
      <c r="K12" s="5"/>
    </row>
    <row r="13" spans="1:11" ht="14.25" customHeight="1">
      <c r="A13" s="1751"/>
      <c r="B13" s="719" t="s">
        <v>504</v>
      </c>
      <c r="C13" s="117"/>
      <c r="D13" s="154">
        <v>254</v>
      </c>
      <c r="E13" s="1716" t="s">
        <v>522</v>
      </c>
      <c r="F13" s="1717"/>
      <c r="G13" s="110" t="s">
        <v>523</v>
      </c>
      <c r="H13" s="1724" t="s">
        <v>524</v>
      </c>
      <c r="I13" s="1259"/>
      <c r="J13" s="589" t="s">
        <v>525</v>
      </c>
      <c r="K13" s="5"/>
    </row>
    <row r="14" spans="1:11" ht="14.25" customHeight="1" thickBot="1">
      <c r="A14" s="1752"/>
      <c r="B14" s="203" t="s">
        <v>1061</v>
      </c>
      <c r="C14" s="159"/>
      <c r="D14" s="159"/>
      <c r="E14" s="1718" t="s">
        <v>526</v>
      </c>
      <c r="F14" s="1719"/>
      <c r="G14" s="162" t="s">
        <v>527</v>
      </c>
      <c r="H14" s="1727" t="s">
        <v>528</v>
      </c>
      <c r="I14" s="1262"/>
      <c r="J14" s="590" t="s">
        <v>529</v>
      </c>
      <c r="K14" s="5"/>
    </row>
    <row r="15" spans="1:11" ht="10.25" customHeight="1" thickBot="1">
      <c r="A15" s="862"/>
      <c r="B15" s="18"/>
      <c r="C15" s="16"/>
      <c r="D15" s="47"/>
      <c r="E15" s="47"/>
      <c r="F15" s="47"/>
      <c r="G15" s="47"/>
      <c r="H15" s="47"/>
      <c r="I15" s="47"/>
      <c r="K15" s="5"/>
    </row>
    <row r="16" spans="1:11" ht="18" customHeight="1">
      <c r="A16" s="1232" t="s">
        <v>1734</v>
      </c>
      <c r="B16" s="868" t="s">
        <v>530</v>
      </c>
      <c r="C16" s="216"/>
      <c r="D16" s="216"/>
      <c r="E16" s="1712"/>
      <c r="F16" s="1443"/>
      <c r="G16" s="584" t="s">
        <v>531</v>
      </c>
      <c r="H16" s="584" t="s">
        <v>532</v>
      </c>
      <c r="I16" s="584" t="s">
        <v>533</v>
      </c>
      <c r="J16" s="585" t="s">
        <v>534</v>
      </c>
      <c r="K16" s="209"/>
    </row>
    <row r="17" spans="1:13" ht="14.25" customHeight="1">
      <c r="A17" s="1359"/>
      <c r="B17" s="1753"/>
      <c r="C17" s="1279" t="s">
        <v>1732</v>
      </c>
      <c r="D17" s="1289"/>
      <c r="E17" s="1235" t="s">
        <v>78</v>
      </c>
      <c r="F17" s="1236"/>
      <c r="G17" s="1236"/>
      <c r="H17" s="1236"/>
      <c r="I17" s="1236"/>
      <c r="J17" s="1237"/>
      <c r="K17" s="5"/>
      <c r="L17" s="5"/>
      <c r="M17" s="5"/>
    </row>
    <row r="18" spans="1:13" ht="18" customHeight="1">
      <c r="A18" s="1359"/>
      <c r="B18" s="1753"/>
      <c r="C18" s="1289"/>
      <c r="D18" s="1289"/>
      <c r="E18" s="1713"/>
      <c r="F18" s="1259"/>
      <c r="G18" s="72">
        <f>'obsah 2'!D370</f>
        <v>4743</v>
      </c>
      <c r="H18" s="72">
        <f>'obsah 2'!D371</f>
        <v>5078</v>
      </c>
      <c r="I18" s="72">
        <f>'obsah 2'!D372</f>
        <v>5573</v>
      </c>
      <c r="J18" s="586">
        <f>'obsah 2'!D373</f>
        <v>5908</v>
      </c>
      <c r="K18" s="5"/>
      <c r="L18" s="5"/>
      <c r="M18" s="5"/>
    </row>
    <row r="19" spans="1:13" ht="14.25" customHeight="1">
      <c r="A19" s="1359"/>
      <c r="B19" s="1753"/>
      <c r="C19" s="1289"/>
      <c r="D19" s="1289"/>
      <c r="E19" s="130"/>
      <c r="F19" s="130"/>
      <c r="G19" s="130">
        <v>4740</v>
      </c>
      <c r="H19" s="156">
        <v>5246</v>
      </c>
      <c r="I19" s="156">
        <v>5454</v>
      </c>
      <c r="J19" s="173">
        <v>5960</v>
      </c>
      <c r="K19" s="5"/>
      <c r="L19" s="5"/>
      <c r="M19" s="5"/>
    </row>
    <row r="20" spans="1:13" ht="14.25" customHeight="1">
      <c r="A20" s="1359"/>
      <c r="B20" s="1753"/>
      <c r="C20" s="1289"/>
      <c r="D20" s="1289"/>
      <c r="E20" s="1221" t="s">
        <v>68</v>
      </c>
      <c r="F20" s="1219"/>
      <c r="G20" s="1235" t="s">
        <v>535</v>
      </c>
      <c r="H20" s="1259"/>
      <c r="I20" s="1248" t="s">
        <v>536</v>
      </c>
      <c r="J20" s="1237"/>
      <c r="K20" s="5"/>
      <c r="L20" s="5"/>
      <c r="M20" s="5"/>
    </row>
    <row r="21" spans="1:13" ht="14.25" customHeight="1">
      <c r="A21" s="1359"/>
      <c r="B21" s="1753"/>
      <c r="C21" s="1289"/>
      <c r="D21" s="1289"/>
      <c r="E21" s="1221" t="s">
        <v>70</v>
      </c>
      <c r="F21" s="1219"/>
      <c r="G21" s="1235" t="s">
        <v>948</v>
      </c>
      <c r="H21" s="1236"/>
      <c r="I21" s="1236"/>
      <c r="J21" s="1237"/>
      <c r="K21" s="5"/>
      <c r="L21" s="5"/>
      <c r="M21" s="5"/>
    </row>
    <row r="22" spans="1:13" ht="14.25" customHeight="1">
      <c r="A22" s="1359"/>
      <c r="B22" s="1753"/>
      <c r="C22" s="1289"/>
      <c r="D22" s="1289"/>
      <c r="E22" s="1221" t="s">
        <v>507</v>
      </c>
      <c r="F22" s="1219"/>
      <c r="G22" s="1235" t="s">
        <v>537</v>
      </c>
      <c r="H22" s="1259"/>
      <c r="I22" s="1248" t="s">
        <v>538</v>
      </c>
      <c r="J22" s="1237"/>
      <c r="K22" s="5"/>
      <c r="L22" s="5"/>
      <c r="M22" s="5"/>
    </row>
    <row r="23" spans="1:13" ht="14.25" customHeight="1">
      <c r="A23" s="1359"/>
      <c r="B23" s="1753"/>
      <c r="C23" s="1289"/>
      <c r="D23" s="1289"/>
      <c r="E23" s="1221" t="s">
        <v>510</v>
      </c>
      <c r="F23" s="1219"/>
      <c r="G23" s="1235">
        <v>62</v>
      </c>
      <c r="H23" s="1236"/>
      <c r="I23" s="1236"/>
      <c r="J23" s="1237"/>
      <c r="K23" s="5"/>
      <c r="L23" s="5"/>
      <c r="M23" s="5"/>
    </row>
    <row r="24" spans="1:13" ht="14.25" customHeight="1">
      <c r="A24" s="1359"/>
      <c r="B24" s="1753"/>
      <c r="C24" s="1289"/>
      <c r="D24" s="1289"/>
      <c r="E24" s="1221" t="s">
        <v>511</v>
      </c>
      <c r="F24" s="1219"/>
      <c r="G24" s="1235" t="s">
        <v>539</v>
      </c>
      <c r="H24" s="1259"/>
      <c r="I24" s="1248" t="s">
        <v>540</v>
      </c>
      <c r="J24" s="1237"/>
      <c r="K24" s="5"/>
      <c r="L24" s="5"/>
      <c r="M24" s="5"/>
    </row>
    <row r="25" spans="1:13" ht="14.25" customHeight="1">
      <c r="A25" s="1359"/>
      <c r="B25" s="1753"/>
      <c r="C25" s="1289"/>
      <c r="D25" s="1289"/>
      <c r="E25" s="1736" t="s">
        <v>541</v>
      </c>
      <c r="F25" s="1256"/>
      <c r="G25" s="1236"/>
      <c r="H25" s="1236"/>
      <c r="I25" s="1236"/>
      <c r="J25" s="1237"/>
      <c r="K25" s="5"/>
      <c r="L25" s="5"/>
      <c r="M25" s="5"/>
    </row>
    <row r="26" spans="1:13" ht="14.25" customHeight="1">
      <c r="A26" s="1359"/>
      <c r="B26" s="1753"/>
      <c r="C26" s="1745" t="s">
        <v>542</v>
      </c>
      <c r="D26" s="1747">
        <f>'obsah 1'!J170</f>
        <v>508</v>
      </c>
      <c r="E26" s="1726" t="s">
        <v>543</v>
      </c>
      <c r="F26" s="1259"/>
      <c r="G26" s="97" t="s">
        <v>544</v>
      </c>
      <c r="H26" s="1723" t="s">
        <v>545</v>
      </c>
      <c r="I26" s="1259"/>
      <c r="J26" s="587" t="s">
        <v>546</v>
      </c>
      <c r="K26" s="5"/>
      <c r="L26" s="5"/>
      <c r="M26" s="5" t="s">
        <v>1063</v>
      </c>
    </row>
    <row r="27" spans="1:13" ht="14.25" customHeight="1">
      <c r="A27" s="1359"/>
      <c r="B27" s="1753"/>
      <c r="C27" s="1746"/>
      <c r="D27" s="1748"/>
      <c r="E27" s="1726" t="s">
        <v>547</v>
      </c>
      <c r="F27" s="1259"/>
      <c r="G27" s="97" t="s">
        <v>548</v>
      </c>
      <c r="H27" s="1723" t="s">
        <v>549</v>
      </c>
      <c r="I27" s="1259"/>
      <c r="J27" s="587" t="s">
        <v>550</v>
      </c>
      <c r="K27" s="5"/>
      <c r="L27" s="5"/>
      <c r="M27" s="5"/>
    </row>
    <row r="28" spans="1:13" ht="14.25" customHeight="1">
      <c r="A28" s="1359"/>
      <c r="B28" s="1753"/>
      <c r="C28" s="1739" t="s">
        <v>551</v>
      </c>
      <c r="D28" s="1749">
        <f>'obsah 1'!L71</f>
        <v>658</v>
      </c>
      <c r="E28" s="1724" t="s">
        <v>552</v>
      </c>
      <c r="F28" s="1259"/>
      <c r="G28" s="97" t="s">
        <v>553</v>
      </c>
      <c r="H28" s="1723" t="s">
        <v>514</v>
      </c>
      <c r="I28" s="1259"/>
      <c r="J28" s="587" t="s">
        <v>554</v>
      </c>
      <c r="K28" s="5"/>
      <c r="L28" s="5"/>
      <c r="M28" s="5"/>
    </row>
    <row r="29" spans="1:13" ht="14.25" customHeight="1">
      <c r="A29" s="1359"/>
      <c r="B29" s="1753"/>
      <c r="C29" s="1464"/>
      <c r="D29" s="1741"/>
      <c r="E29" s="1724" t="s">
        <v>555</v>
      </c>
      <c r="F29" s="1259"/>
      <c r="G29" s="97" t="s">
        <v>556</v>
      </c>
      <c r="H29" s="1723" t="s">
        <v>518</v>
      </c>
      <c r="I29" s="1259"/>
      <c r="J29" s="587" t="s">
        <v>557</v>
      </c>
      <c r="K29" s="5"/>
      <c r="L29" s="5"/>
      <c r="M29" s="5"/>
    </row>
    <row r="30" spans="1:13" ht="14.25" customHeight="1">
      <c r="A30" s="1359"/>
      <c r="B30" s="719" t="s">
        <v>504</v>
      </c>
      <c r="C30" s="117"/>
      <c r="D30" s="158"/>
      <c r="E30" s="1724"/>
      <c r="F30" s="1259"/>
      <c r="G30" s="97"/>
      <c r="H30" s="1723" t="s">
        <v>1310</v>
      </c>
      <c r="I30" s="1259"/>
      <c r="J30" s="587" t="s">
        <v>558</v>
      </c>
      <c r="K30" s="5"/>
      <c r="L30" s="5"/>
      <c r="M30" s="5"/>
    </row>
    <row r="31" spans="1:13" s="116" customFormat="1" ht="14.25" customHeight="1" thickBot="1">
      <c r="A31" s="1360"/>
      <c r="B31" s="476" t="s">
        <v>1061</v>
      </c>
      <c r="C31" s="159"/>
      <c r="D31" s="159"/>
      <c r="E31" s="1727"/>
      <c r="F31" s="1262"/>
      <c r="G31" s="160"/>
      <c r="H31" s="1725" t="s">
        <v>1311</v>
      </c>
      <c r="I31" s="1262"/>
      <c r="J31" s="588" t="s">
        <v>559</v>
      </c>
      <c r="K31" s="117"/>
      <c r="L31" s="117"/>
      <c r="M31" s="117"/>
    </row>
    <row r="32" spans="1:13" s="116" customFormat="1" ht="10.25" customHeight="1" thickBot="1">
      <c r="A32" s="824"/>
      <c r="B32" s="152"/>
      <c r="C32" s="153">
        <v>508</v>
      </c>
      <c r="D32" s="154">
        <v>590</v>
      </c>
      <c r="E32" s="1737"/>
      <c r="F32" s="1737"/>
      <c r="G32" s="155"/>
      <c r="H32" s="141"/>
      <c r="I32" s="141"/>
      <c r="J32" s="141"/>
      <c r="K32" s="117"/>
      <c r="L32" s="117"/>
      <c r="M32" s="117"/>
    </row>
    <row r="33" spans="1:11" ht="18" customHeight="1">
      <c r="A33" s="1616" t="s">
        <v>1734</v>
      </c>
      <c r="B33" s="867" t="s">
        <v>560</v>
      </c>
      <c r="C33" s="236"/>
      <c r="D33" s="236"/>
      <c r="E33" s="1732"/>
      <c r="F33" s="1733"/>
      <c r="G33" s="96" t="s">
        <v>531</v>
      </c>
      <c r="H33" s="96" t="s">
        <v>532</v>
      </c>
      <c r="I33" s="96" t="s">
        <v>533</v>
      </c>
      <c r="J33" s="238" t="s">
        <v>534</v>
      </c>
      <c r="K33" s="5"/>
    </row>
    <row r="34" spans="1:11" ht="14.25" customHeight="1">
      <c r="A34" s="1617"/>
      <c r="B34" s="1738"/>
      <c r="C34" s="1279" t="s">
        <v>1733</v>
      </c>
      <c r="D34" s="1289"/>
      <c r="E34" s="1235" t="s">
        <v>78</v>
      </c>
      <c r="F34" s="1236"/>
      <c r="G34" s="1236"/>
      <c r="H34" s="1236"/>
      <c r="I34" s="1236"/>
      <c r="J34" s="1237"/>
      <c r="K34" s="5"/>
    </row>
    <row r="35" spans="1:11" ht="18" customHeight="1">
      <c r="A35" s="1617"/>
      <c r="B35" s="1738"/>
      <c r="C35" s="1289"/>
      <c r="D35" s="1289"/>
      <c r="E35" s="1734"/>
      <c r="F35" s="1259"/>
      <c r="G35" s="72">
        <f>'obsah 2'!D374</f>
        <v>2729</v>
      </c>
      <c r="H35" s="72">
        <f>'obsah 2'!D375</f>
        <v>3177</v>
      </c>
      <c r="I35" s="72">
        <f>'obsah 2'!D376</f>
        <v>3679</v>
      </c>
      <c r="J35" s="74">
        <f>'obsah 2'!D377</f>
        <v>3952</v>
      </c>
      <c r="K35" s="5"/>
    </row>
    <row r="36" spans="1:11" ht="14.25" customHeight="1">
      <c r="A36" s="1617"/>
      <c r="B36" s="1738"/>
      <c r="C36" s="1289"/>
      <c r="D36" s="1289"/>
      <c r="E36" s="130"/>
      <c r="F36" s="130"/>
      <c r="G36" s="130">
        <v>2580</v>
      </c>
      <c r="H36" s="156">
        <v>3086</v>
      </c>
      <c r="I36" s="156">
        <v>3293</v>
      </c>
      <c r="J36" s="157">
        <v>3799</v>
      </c>
      <c r="K36" s="5"/>
    </row>
    <row r="37" spans="1:11" ht="14.25" customHeight="1">
      <c r="A37" s="1617"/>
      <c r="B37" s="1738"/>
      <c r="C37" s="1289"/>
      <c r="D37" s="1289"/>
      <c r="E37" s="1253" t="s">
        <v>68</v>
      </c>
      <c r="F37" s="1259"/>
      <c r="G37" s="1248" t="s">
        <v>561</v>
      </c>
      <c r="H37" s="1259"/>
      <c r="I37" s="1248" t="s">
        <v>443</v>
      </c>
      <c r="J37" s="1620"/>
      <c r="K37" s="5"/>
    </row>
    <row r="38" spans="1:11" ht="14.25" customHeight="1">
      <c r="A38" s="1617"/>
      <c r="B38" s="1738"/>
      <c r="C38" s="1289"/>
      <c r="D38" s="1289"/>
      <c r="E38" s="1253" t="s">
        <v>70</v>
      </c>
      <c r="F38" s="1259"/>
      <c r="G38" s="1248" t="s">
        <v>948</v>
      </c>
      <c r="H38" s="1236"/>
      <c r="I38" s="1236"/>
      <c r="J38" s="1620"/>
      <c r="K38" s="5"/>
    </row>
    <row r="39" spans="1:11" ht="14.25" customHeight="1">
      <c r="A39" s="1617"/>
      <c r="B39" s="1738"/>
      <c r="C39" s="1289"/>
      <c r="D39" s="1289"/>
      <c r="E39" s="1253" t="s">
        <v>507</v>
      </c>
      <c r="F39" s="1259"/>
      <c r="G39" s="1248" t="s">
        <v>537</v>
      </c>
      <c r="H39" s="1259"/>
      <c r="I39" s="1248" t="s">
        <v>538</v>
      </c>
      <c r="J39" s="1620"/>
      <c r="K39" s="5"/>
    </row>
    <row r="40" spans="1:11" ht="14.25" customHeight="1">
      <c r="A40" s="1617"/>
      <c r="B40" s="1738"/>
      <c r="C40" s="1289"/>
      <c r="D40" s="1289"/>
      <c r="E40" s="1253" t="s">
        <v>510</v>
      </c>
      <c r="F40" s="1259"/>
      <c r="G40" s="1248">
        <v>62</v>
      </c>
      <c r="H40" s="1236"/>
      <c r="I40" s="1236"/>
      <c r="J40" s="1620"/>
      <c r="K40" s="5"/>
    </row>
    <row r="41" spans="1:11" ht="14.25" customHeight="1">
      <c r="A41" s="1617"/>
      <c r="B41" s="1738"/>
      <c r="C41" s="1289"/>
      <c r="D41" s="1289"/>
      <c r="E41" s="1253" t="s">
        <v>511</v>
      </c>
      <c r="F41" s="1259"/>
      <c r="G41" s="1248" t="s">
        <v>539</v>
      </c>
      <c r="H41" s="1259"/>
      <c r="I41" s="1248" t="s">
        <v>540</v>
      </c>
      <c r="J41" s="1620"/>
      <c r="K41" s="5"/>
    </row>
    <row r="42" spans="1:11" ht="14.25" customHeight="1">
      <c r="A42" s="1617"/>
      <c r="B42" s="1738"/>
      <c r="C42" s="1289"/>
      <c r="D42" s="1289"/>
      <c r="E42" s="1735" t="s">
        <v>541</v>
      </c>
      <c r="F42" s="1236"/>
      <c r="G42" s="1236"/>
      <c r="H42" s="1236"/>
      <c r="I42" s="1236"/>
      <c r="J42" s="1620"/>
      <c r="K42" s="5"/>
    </row>
    <row r="43" spans="1:11" ht="14.25" customHeight="1">
      <c r="A43" s="1617"/>
      <c r="B43" s="1738"/>
      <c r="C43" s="1743" t="s">
        <v>542</v>
      </c>
      <c r="D43" s="1744">
        <f>'obsah 1'!J170</f>
        <v>508</v>
      </c>
      <c r="E43" s="1724" t="s">
        <v>1306</v>
      </c>
      <c r="F43" s="1259"/>
      <c r="G43" s="80" t="s">
        <v>562</v>
      </c>
      <c r="H43" s="1723" t="s">
        <v>545</v>
      </c>
      <c r="I43" s="1259"/>
      <c r="J43" s="98" t="s">
        <v>546</v>
      </c>
      <c r="K43" s="5"/>
    </row>
    <row r="44" spans="1:11" ht="14.25" customHeight="1">
      <c r="A44" s="1617"/>
      <c r="B44" s="1738"/>
      <c r="C44" s="1464"/>
      <c r="D44" s="1741"/>
      <c r="E44" s="1724" t="s">
        <v>1309</v>
      </c>
      <c r="F44" s="1259"/>
      <c r="G44" s="80" t="s">
        <v>563</v>
      </c>
      <c r="H44" s="1723" t="s">
        <v>549</v>
      </c>
      <c r="I44" s="1259"/>
      <c r="J44" s="98" t="s">
        <v>550</v>
      </c>
      <c r="K44" s="5"/>
    </row>
    <row r="45" spans="1:11" ht="14.25" customHeight="1">
      <c r="A45" s="1617"/>
      <c r="B45" s="1738"/>
      <c r="C45" s="1739" t="s">
        <v>551</v>
      </c>
      <c r="D45" s="1740">
        <f>'obsah 1'!L71</f>
        <v>658</v>
      </c>
      <c r="E45" s="1724" t="s">
        <v>1308</v>
      </c>
      <c r="F45" s="1259"/>
      <c r="G45" s="80" t="s">
        <v>564</v>
      </c>
      <c r="H45" s="1723" t="s">
        <v>514</v>
      </c>
      <c r="I45" s="1259"/>
      <c r="J45" s="98" t="s">
        <v>554</v>
      </c>
      <c r="K45" s="5"/>
    </row>
    <row r="46" spans="1:11" ht="14.25" customHeight="1">
      <c r="A46" s="1617"/>
      <c r="B46" s="1738"/>
      <c r="C46" s="1464"/>
      <c r="D46" s="1741"/>
      <c r="E46" s="1724" t="s">
        <v>1307</v>
      </c>
      <c r="F46" s="1259"/>
      <c r="G46" s="80" t="s">
        <v>565</v>
      </c>
      <c r="H46" s="1723" t="s">
        <v>518</v>
      </c>
      <c r="I46" s="1259"/>
      <c r="J46" s="98" t="s">
        <v>557</v>
      </c>
      <c r="K46" s="5"/>
    </row>
    <row r="47" spans="1:11" ht="14.25" customHeight="1">
      <c r="A47" s="1617"/>
      <c r="B47" s="719" t="s">
        <v>504</v>
      </c>
      <c r="C47" s="117"/>
      <c r="D47" s="158"/>
      <c r="E47" s="1724"/>
      <c r="F47" s="1259"/>
      <c r="G47" s="80"/>
      <c r="H47" s="1723" t="s">
        <v>1310</v>
      </c>
      <c r="I47" s="1259"/>
      <c r="J47" s="98" t="s">
        <v>558</v>
      </c>
      <c r="K47" s="5"/>
    </row>
    <row r="48" spans="1:11" ht="14.25" customHeight="1" thickBot="1">
      <c r="A48" s="1742"/>
      <c r="B48" s="239" t="s">
        <v>1061</v>
      </c>
      <c r="C48" s="240">
        <v>508</v>
      </c>
      <c r="D48" s="240">
        <v>590</v>
      </c>
      <c r="E48" s="1727"/>
      <c r="F48" s="1262"/>
      <c r="G48" s="241"/>
      <c r="H48" s="1725" t="s">
        <v>1311</v>
      </c>
      <c r="I48" s="1262"/>
      <c r="J48" s="161" t="s">
        <v>559</v>
      </c>
      <c r="K48" s="5"/>
    </row>
    <row r="49" spans="1:11" ht="12.75" customHeight="1">
      <c r="A49" s="32"/>
      <c r="B49" s="5"/>
      <c r="C49" s="5"/>
      <c r="D49" s="5"/>
      <c r="E49" s="28"/>
      <c r="F49" s="28"/>
      <c r="G49" s="28"/>
      <c r="H49" s="28"/>
      <c r="I49" s="28"/>
      <c r="J49" s="28"/>
      <c r="K49" s="5"/>
    </row>
    <row r="50" spans="1:11" ht="12.75" customHeight="1">
      <c r="K50" s="5"/>
    </row>
    <row r="51" spans="1:11" ht="12.75" customHeight="1">
      <c r="K51" s="5"/>
    </row>
    <row r="52" spans="1:11" ht="12.75" customHeight="1">
      <c r="K52" s="5"/>
    </row>
    <row r="53" spans="1:11" ht="12.75" customHeight="1">
      <c r="K53" s="5"/>
    </row>
    <row r="54" spans="1:11" ht="12.75" customHeight="1">
      <c r="K54" s="5"/>
    </row>
    <row r="55" spans="1:11" ht="12.75" customHeight="1">
      <c r="K55" s="5"/>
    </row>
    <row r="56" spans="1:11" ht="12.75" customHeight="1">
      <c r="K56" s="5"/>
    </row>
    <row r="57" spans="1:11" ht="12.75" customHeight="1">
      <c r="K57" s="5"/>
    </row>
    <row r="58" spans="1:11" ht="12.75" customHeight="1">
      <c r="K58" s="5"/>
    </row>
    <row r="59" spans="1:11" ht="12.75" customHeight="1">
      <c r="K59" s="5"/>
    </row>
    <row r="60" spans="1:11" ht="12.75" customHeight="1">
      <c r="A60" s="32"/>
      <c r="B60" s="5"/>
      <c r="C60" s="5"/>
      <c r="D60" s="5"/>
      <c r="E60" s="5"/>
      <c r="F60" s="5"/>
      <c r="G60" s="5"/>
      <c r="H60" s="5"/>
      <c r="I60" s="5"/>
      <c r="J60" s="5"/>
      <c r="K60" s="5"/>
    </row>
  </sheetData>
  <mergeCells count="107">
    <mergeCell ref="B34:B46"/>
    <mergeCell ref="C45:C46"/>
    <mergeCell ref="D45:D46"/>
    <mergeCell ref="A33:A48"/>
    <mergeCell ref="C34:D42"/>
    <mergeCell ref="C43:C44"/>
    <mergeCell ref="D43:D44"/>
    <mergeCell ref="C11:C12"/>
    <mergeCell ref="D11:D12"/>
    <mergeCell ref="D26:D27"/>
    <mergeCell ref="D28:D29"/>
    <mergeCell ref="C26:C27"/>
    <mergeCell ref="C28:C29"/>
    <mergeCell ref="A1:A14"/>
    <mergeCell ref="B2:B12"/>
    <mergeCell ref="B17:B29"/>
    <mergeCell ref="C17:D25"/>
    <mergeCell ref="C2:D10"/>
    <mergeCell ref="E45:F45"/>
    <mergeCell ref="H45:I45"/>
    <mergeCell ref="E43:F43"/>
    <mergeCell ref="E38:F38"/>
    <mergeCell ref="G38:J38"/>
    <mergeCell ref="E39:F39"/>
    <mergeCell ref="G39:H39"/>
    <mergeCell ref="E44:F44"/>
    <mergeCell ref="H44:I44"/>
    <mergeCell ref="E24:F24"/>
    <mergeCell ref="H43:I43"/>
    <mergeCell ref="E33:F33"/>
    <mergeCell ref="E34:J34"/>
    <mergeCell ref="E35:F35"/>
    <mergeCell ref="I39:J39"/>
    <mergeCell ref="E42:J42"/>
    <mergeCell ref="G37:H37"/>
    <mergeCell ref="I37:J37"/>
    <mergeCell ref="I24:J24"/>
    <mergeCell ref="E25:J25"/>
    <mergeCell ref="H26:I26"/>
    <mergeCell ref="H27:I27"/>
    <mergeCell ref="E32:F32"/>
    <mergeCell ref="E48:F48"/>
    <mergeCell ref="H48:I48"/>
    <mergeCell ref="E40:F40"/>
    <mergeCell ref="G5:H5"/>
    <mergeCell ref="I5:J5"/>
    <mergeCell ref="G6:J6"/>
    <mergeCell ref="G7:H7"/>
    <mergeCell ref="I7:J7"/>
    <mergeCell ref="H12:I12"/>
    <mergeCell ref="H13:I13"/>
    <mergeCell ref="H14:I14"/>
    <mergeCell ref="E17:J17"/>
    <mergeCell ref="G8:J8"/>
    <mergeCell ref="G9:H9"/>
    <mergeCell ref="I9:J9"/>
    <mergeCell ref="E10:J10"/>
    <mergeCell ref="H11:I11"/>
    <mergeCell ref="E47:F47"/>
    <mergeCell ref="H47:I47"/>
    <mergeCell ref="H28:I28"/>
    <mergeCell ref="E31:F31"/>
    <mergeCell ref="E23:F23"/>
    <mergeCell ref="E26:F26"/>
    <mergeCell ref="E46:F46"/>
    <mergeCell ref="H46:I46"/>
    <mergeCell ref="E30:F30"/>
    <mergeCell ref="A16:A31"/>
    <mergeCell ref="E20:F20"/>
    <mergeCell ref="E21:F21"/>
    <mergeCell ref="E22:F22"/>
    <mergeCell ref="G40:J40"/>
    <mergeCell ref="E41:F41"/>
    <mergeCell ref="G41:H41"/>
    <mergeCell ref="I41:J41"/>
    <mergeCell ref="E37:F37"/>
    <mergeCell ref="H29:I29"/>
    <mergeCell ref="H30:I30"/>
    <mergeCell ref="H31:I31"/>
    <mergeCell ref="G20:H20"/>
    <mergeCell ref="I20:J20"/>
    <mergeCell ref="G21:J21"/>
    <mergeCell ref="G22:H22"/>
    <mergeCell ref="I22:J22"/>
    <mergeCell ref="G23:J23"/>
    <mergeCell ref="G24:H24"/>
    <mergeCell ref="E27:F27"/>
    <mergeCell ref="E28:F28"/>
    <mergeCell ref="E29:F29"/>
    <mergeCell ref="I1:J1"/>
    <mergeCell ref="E11:F11"/>
    <mergeCell ref="E12:F12"/>
    <mergeCell ref="E16:F16"/>
    <mergeCell ref="E18:F18"/>
    <mergeCell ref="E1:F1"/>
    <mergeCell ref="E3:F3"/>
    <mergeCell ref="E9:F9"/>
    <mergeCell ref="E13:F13"/>
    <mergeCell ref="E14:F14"/>
    <mergeCell ref="E5:F5"/>
    <mergeCell ref="E2:J2"/>
    <mergeCell ref="G3:H3"/>
    <mergeCell ref="I3:J3"/>
    <mergeCell ref="G1:H1"/>
    <mergeCell ref="E6:F6"/>
    <mergeCell ref="E7:F7"/>
    <mergeCell ref="E8:F8"/>
  </mergeCells>
  <hyperlinks>
    <hyperlink ref="B14" r:id="rId1" xr:uid="{00000000-0004-0000-3000-000000000000}"/>
    <hyperlink ref="B31" r:id="rId2" xr:uid="{00000000-0004-0000-3000-000001000000}"/>
    <hyperlink ref="B48" r:id="rId3" xr:uid="{00000000-0004-0000-3000-000002000000}"/>
  </hyperlinks>
  <pageMargins left="0.39370078740157483" right="7.874015748031496E-2" top="0.74803149606299213" bottom="0.74803149606299213" header="0" footer="0"/>
  <pageSetup paperSize="9" scale="79" orientation="portrait" r:id="rId4"/>
  <headerFooter>
    <oddHeader>&amp;C&amp;11Workshop</oddHeader>
    <oddFooter>&amp;C&amp;11&amp;A</oddFooter>
  </headerFooter>
  <drawing r:id="rId5"/>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List50">
    <pageSetUpPr fitToPage="1"/>
  </sheetPr>
  <dimension ref="A1:K61"/>
  <sheetViews>
    <sheetView zoomScale="90" zoomScaleNormal="90" zoomScaleSheetLayoutView="90" workbookViewId="0">
      <selection sqref="A1:A12"/>
    </sheetView>
  </sheetViews>
  <sheetFormatPr baseColWidth="10" defaultColWidth="14.3984375" defaultRowHeight="15" customHeight="1"/>
  <cols>
    <col min="1" max="1" width="2.3984375" style="836" customWidth="1"/>
    <col min="2" max="2" width="19.19921875" customWidth="1"/>
    <col min="3" max="3" width="41.3984375" customWidth="1"/>
    <col min="4" max="4" width="10" customWidth="1"/>
    <col min="5" max="10" width="9.796875" customWidth="1"/>
    <col min="11" max="11" width="10.796875" bestFit="1" customWidth="1"/>
    <col min="12" max="26" width="8.796875" customWidth="1"/>
  </cols>
  <sheetData>
    <row r="1" spans="1:11" ht="18" customHeight="1">
      <c r="A1" s="1313" t="s">
        <v>1734</v>
      </c>
      <c r="B1" s="868" t="s">
        <v>567</v>
      </c>
      <c r="C1" s="138"/>
      <c r="D1" s="313"/>
      <c r="E1" s="287">
        <v>0</v>
      </c>
      <c r="F1" s="442" t="s">
        <v>1111</v>
      </c>
      <c r="G1" s="287" t="s">
        <v>1112</v>
      </c>
      <c r="H1" s="287" t="s">
        <v>481</v>
      </c>
      <c r="I1" s="299" t="s">
        <v>113</v>
      </c>
      <c r="J1" s="295"/>
    </row>
    <row r="2" spans="1:11" ht="14.25" customHeight="1">
      <c r="A2" s="1754"/>
      <c r="B2" s="1772"/>
      <c r="C2" s="1231" t="s">
        <v>1735</v>
      </c>
      <c r="D2" s="223"/>
      <c r="E2" s="1235" t="s">
        <v>568</v>
      </c>
      <c r="F2" s="1236"/>
      <c r="G2" s="1236"/>
      <c r="H2" s="1236"/>
      <c r="I2" s="1236"/>
      <c r="J2" s="1237"/>
    </row>
    <row r="3" spans="1:11" ht="17" customHeight="1">
      <c r="A3" s="1754"/>
      <c r="B3" s="1772"/>
      <c r="C3" s="1231"/>
      <c r="D3" s="223"/>
      <c r="E3" s="37">
        <f>'obsah 2'!C379</f>
        <v>2747</v>
      </c>
      <c r="F3" s="37">
        <f>'obsah 2'!D379</f>
        <v>2845</v>
      </c>
      <c r="G3" s="37">
        <f>'obsah 2'!E379</f>
        <v>2982</v>
      </c>
      <c r="H3" s="37">
        <f>'obsah 2'!F379</f>
        <v>3079</v>
      </c>
      <c r="I3" s="1082" t="s">
        <v>221</v>
      </c>
      <c r="J3" s="112"/>
    </row>
    <row r="4" spans="1:11" ht="14.25" customHeight="1">
      <c r="A4" s="1754"/>
      <c r="B4" s="1772"/>
      <c r="C4" s="1231"/>
      <c r="D4" s="223"/>
      <c r="E4" s="113">
        <v>2724</v>
      </c>
      <c r="F4" s="130">
        <v>2855</v>
      </c>
      <c r="G4" s="130">
        <v>2897</v>
      </c>
      <c r="H4" s="156">
        <v>3268</v>
      </c>
      <c r="I4" s="156"/>
      <c r="J4" s="173">
        <v>3828</v>
      </c>
    </row>
    <row r="5" spans="1:11" ht="14.25" customHeight="1">
      <c r="A5" s="1754"/>
      <c r="B5" s="1772"/>
      <c r="C5" s="1231"/>
      <c r="D5" s="223"/>
      <c r="E5" s="1251" t="s">
        <v>66</v>
      </c>
      <c r="F5" s="1256"/>
      <c r="G5" s="1256"/>
      <c r="H5" s="1251" t="s">
        <v>67</v>
      </c>
      <c r="I5" s="1256"/>
      <c r="J5" s="1257"/>
    </row>
    <row r="6" spans="1:11" ht="14.25" customHeight="1">
      <c r="A6" s="1754"/>
      <c r="B6" s="1772"/>
      <c r="C6" s="1231"/>
      <c r="D6" s="223"/>
      <c r="E6" s="42" t="s">
        <v>68</v>
      </c>
      <c r="F6" s="1248" t="s">
        <v>569</v>
      </c>
      <c r="G6" s="1259"/>
      <c r="H6" s="1253" t="s">
        <v>69</v>
      </c>
      <c r="I6" s="1259"/>
      <c r="J6" s="114" t="s">
        <v>570</v>
      </c>
    </row>
    <row r="7" spans="1:11" ht="14.25" customHeight="1">
      <c r="A7" s="1754"/>
      <c r="B7" s="1772"/>
      <c r="C7" s="1231"/>
      <c r="D7" s="223"/>
      <c r="E7" s="42" t="s">
        <v>70</v>
      </c>
      <c r="F7" s="1248" t="s">
        <v>1012</v>
      </c>
      <c r="G7" s="1259"/>
      <c r="H7" s="1253" t="s">
        <v>71</v>
      </c>
      <c r="I7" s="1259"/>
      <c r="J7" s="114">
        <v>55</v>
      </c>
    </row>
    <row r="8" spans="1:11" ht="14.25" customHeight="1">
      <c r="A8" s="1754"/>
      <c r="B8" s="1772"/>
      <c r="C8" s="1231"/>
      <c r="D8" s="223"/>
      <c r="E8" s="42" t="s">
        <v>72</v>
      </c>
      <c r="F8" s="42"/>
      <c r="G8" s="45">
        <v>1</v>
      </c>
      <c r="H8" s="1253" t="s">
        <v>73</v>
      </c>
      <c r="I8" s="1259"/>
      <c r="J8" s="114">
        <v>45</v>
      </c>
    </row>
    <row r="9" spans="1:11" ht="14.25" customHeight="1">
      <c r="A9" s="1754"/>
      <c r="B9" s="1772"/>
      <c r="C9" s="223"/>
      <c r="D9" s="223"/>
      <c r="E9" s="1246" t="s">
        <v>77</v>
      </c>
      <c r="F9" s="1350"/>
      <c r="G9" s="79" t="s">
        <v>571</v>
      </c>
      <c r="H9" s="131" t="s">
        <v>74</v>
      </c>
      <c r="I9" s="50"/>
      <c r="J9" s="137" t="s">
        <v>572</v>
      </c>
    </row>
    <row r="10" spans="1:11" ht="14.25" customHeight="1">
      <c r="A10" s="1754"/>
      <c r="B10" s="917" t="s">
        <v>504</v>
      </c>
      <c r="C10" s="1785"/>
      <c r="D10" s="1785"/>
      <c r="E10" s="1220"/>
      <c r="F10" s="1219"/>
      <c r="G10" s="307"/>
      <c r="H10" s="1230" t="s">
        <v>1296</v>
      </c>
      <c r="I10" s="1219"/>
      <c r="J10" s="127" t="s">
        <v>499</v>
      </c>
    </row>
    <row r="11" spans="1:11" ht="14.25" customHeight="1">
      <c r="A11" s="1754"/>
      <c r="B11" s="282" t="s">
        <v>1061</v>
      </c>
      <c r="C11" s="1785" t="s">
        <v>1788</v>
      </c>
      <c r="D11" s="1785"/>
      <c r="E11" s="1220">
        <f>'obsah 1'!J152</f>
        <v>650</v>
      </c>
      <c r="F11" s="1219"/>
      <c r="G11" s="1787" t="s">
        <v>1787</v>
      </c>
      <c r="H11" s="1787"/>
      <c r="I11" s="1787"/>
      <c r="J11" s="1788"/>
      <c r="K11" s="1019"/>
    </row>
    <row r="12" spans="1:11" ht="14.25" customHeight="1" thickBot="1">
      <c r="A12" s="1755"/>
      <c r="B12" s="476"/>
      <c r="C12" s="1786"/>
      <c r="D12" s="1786"/>
      <c r="E12" s="1226"/>
      <c r="F12" s="1227"/>
      <c r="G12" s="1789"/>
      <c r="H12" s="1789"/>
      <c r="I12" s="1789"/>
      <c r="J12" s="1790"/>
      <c r="K12" s="1019"/>
    </row>
    <row r="13" spans="1:11" ht="10.25" customHeight="1" thickBot="1"/>
    <row r="14" spans="1:11" ht="28.25" customHeight="1">
      <c r="A14" s="1673" t="s">
        <v>1734</v>
      </c>
      <c r="B14" s="867" t="s">
        <v>578</v>
      </c>
      <c r="C14" s="224"/>
      <c r="D14" s="227"/>
      <c r="E14" s="226" t="s">
        <v>579</v>
      </c>
      <c r="F14" s="226" t="s">
        <v>580</v>
      </c>
      <c r="G14" s="226" t="s">
        <v>581</v>
      </c>
      <c r="H14" s="226" t="s">
        <v>582</v>
      </c>
      <c r="I14" s="35"/>
      <c r="J14" s="70"/>
    </row>
    <row r="15" spans="1:11" ht="14.25" customHeight="1">
      <c r="A15" s="1674"/>
      <c r="B15" s="1756"/>
      <c r="C15" s="26"/>
      <c r="D15" s="26"/>
      <c r="E15" s="1235" t="s">
        <v>78</v>
      </c>
      <c r="F15" s="1236"/>
      <c r="G15" s="1236"/>
      <c r="H15" s="1236"/>
      <c r="I15" s="1236"/>
      <c r="J15" s="1620"/>
    </row>
    <row r="16" spans="1:11" ht="17" customHeight="1">
      <c r="A16" s="1674"/>
      <c r="B16" s="1756"/>
      <c r="C16" s="1769" t="s">
        <v>583</v>
      </c>
      <c r="D16" s="1464"/>
      <c r="E16" s="37">
        <f>'obsah 2'!D380</f>
        <v>3632</v>
      </c>
      <c r="F16" s="37">
        <f>'obsah 2'!D381</f>
        <v>3770</v>
      </c>
      <c r="G16" s="37">
        <f>'obsah 2'!D382</f>
        <v>4445</v>
      </c>
      <c r="H16" s="37">
        <f>'obsah 2'!D383</f>
        <v>4583</v>
      </c>
      <c r="I16" s="37"/>
      <c r="J16" s="38"/>
    </row>
    <row r="17" spans="1:10" ht="14.25" customHeight="1">
      <c r="A17" s="1674"/>
      <c r="B17" s="1756"/>
      <c r="C17" s="1770" t="s">
        <v>584</v>
      </c>
      <c r="D17" s="1771"/>
      <c r="E17" s="53">
        <v>3722</v>
      </c>
      <c r="F17" s="53">
        <v>3913</v>
      </c>
      <c r="G17" s="53">
        <v>4436</v>
      </c>
      <c r="H17" s="53">
        <v>4626</v>
      </c>
      <c r="I17" s="53"/>
      <c r="J17" s="55"/>
    </row>
    <row r="18" spans="1:10" ht="14.25" customHeight="1">
      <c r="A18" s="1674"/>
      <c r="B18" s="1756"/>
      <c r="C18" s="26" t="s">
        <v>549</v>
      </c>
      <c r="D18" s="243" t="s">
        <v>585</v>
      </c>
      <c r="E18" s="1625" t="s">
        <v>586</v>
      </c>
      <c r="F18" s="1236"/>
      <c r="G18" s="1236"/>
      <c r="H18" s="1259"/>
      <c r="I18" s="99" t="s">
        <v>70</v>
      </c>
      <c r="J18" s="44" t="s">
        <v>1013</v>
      </c>
    </row>
    <row r="19" spans="1:10" ht="14.25" customHeight="1">
      <c r="A19" s="1674"/>
      <c r="B19" s="1756"/>
      <c r="C19" s="26" t="s">
        <v>587</v>
      </c>
      <c r="D19" s="243" t="s">
        <v>588</v>
      </c>
      <c r="E19" s="244" t="s">
        <v>589</v>
      </c>
      <c r="F19" s="244" t="s">
        <v>590</v>
      </c>
      <c r="G19" s="244" t="s">
        <v>591</v>
      </c>
      <c r="H19" s="244" t="s">
        <v>592</v>
      </c>
      <c r="I19" s="1624" t="s">
        <v>593</v>
      </c>
      <c r="J19" s="1620"/>
    </row>
    <row r="20" spans="1:10" ht="14.25" customHeight="1">
      <c r="A20" s="1674"/>
      <c r="B20" s="1756"/>
      <c r="C20" s="26" t="s">
        <v>594</v>
      </c>
      <c r="D20" s="245" t="s">
        <v>595</v>
      </c>
      <c r="E20" s="1757" t="s">
        <v>1293</v>
      </c>
      <c r="F20" s="1758"/>
      <c r="G20" s="1758"/>
      <c r="H20" s="1758"/>
      <c r="I20" s="1758"/>
      <c r="J20" s="1759"/>
    </row>
    <row r="21" spans="1:10" ht="14.25" customHeight="1">
      <c r="A21" s="1674"/>
      <c r="B21" s="1756"/>
      <c r="C21" s="26" t="s">
        <v>596</v>
      </c>
      <c r="D21" s="245" t="s">
        <v>597</v>
      </c>
      <c r="E21" s="1760" t="s">
        <v>598</v>
      </c>
      <c r="F21" s="1236"/>
      <c r="G21" s="1236"/>
      <c r="H21" s="1259"/>
      <c r="I21" s="1761"/>
      <c r="J21" s="1762"/>
    </row>
    <row r="22" spans="1:10" ht="14.25" customHeight="1">
      <c r="A22" s="1674"/>
      <c r="B22" s="1756"/>
      <c r="C22" s="26" t="s">
        <v>1312</v>
      </c>
      <c r="D22" s="18" t="s">
        <v>600</v>
      </c>
      <c r="E22" s="244" t="s">
        <v>601</v>
      </c>
      <c r="F22" s="45" t="s">
        <v>418</v>
      </c>
      <c r="G22" s="45" t="s">
        <v>328</v>
      </c>
      <c r="H22" s="244" t="s">
        <v>602</v>
      </c>
      <c r="I22" s="1763"/>
      <c r="J22" s="1762"/>
    </row>
    <row r="23" spans="1:10" ht="14.25" customHeight="1">
      <c r="A23" s="1674"/>
      <c r="B23" s="719" t="s">
        <v>504</v>
      </c>
      <c r="C23" s="26" t="s">
        <v>1313</v>
      </c>
      <c r="D23" s="212" t="s">
        <v>604</v>
      </c>
      <c r="E23" s="1764" t="s">
        <v>1832</v>
      </c>
      <c r="F23" s="1765"/>
      <c r="G23" s="1765"/>
      <c r="H23" s="1765"/>
      <c r="I23" s="1765"/>
      <c r="J23" s="1766"/>
    </row>
    <row r="24" spans="1:10" ht="14.25" customHeight="1" thickBot="1">
      <c r="A24" s="1675"/>
      <c r="B24" s="239" t="s">
        <v>1061</v>
      </c>
      <c r="C24" s="246"/>
      <c r="D24" s="246"/>
      <c r="E24" s="1767"/>
      <c r="F24" s="1767"/>
      <c r="G24" s="1767"/>
      <c r="H24" s="1767"/>
      <c r="I24" s="1767"/>
      <c r="J24" s="1768"/>
    </row>
    <row r="25" spans="1:10" ht="10.25" customHeight="1" thickBot="1"/>
    <row r="26" spans="1:10" ht="18" customHeight="1">
      <c r="A26" s="1673" t="s">
        <v>1734</v>
      </c>
      <c r="B26" s="867" t="s">
        <v>605</v>
      </c>
      <c r="C26" s="224"/>
      <c r="D26" s="227"/>
      <c r="E26" s="35" t="s">
        <v>606</v>
      </c>
      <c r="F26" s="35" t="s">
        <v>607</v>
      </c>
      <c r="G26" s="35" t="s">
        <v>608</v>
      </c>
      <c r="H26" s="35" t="s">
        <v>609</v>
      </c>
      <c r="I26" s="35"/>
      <c r="J26" s="70"/>
    </row>
    <row r="27" spans="1:10" ht="14.25" customHeight="1">
      <c r="A27" s="1674"/>
      <c r="B27" s="1756"/>
      <c r="C27" s="26"/>
      <c r="D27" s="26"/>
      <c r="E27" s="1235" t="s">
        <v>78</v>
      </c>
      <c r="F27" s="1236"/>
      <c r="G27" s="1236"/>
      <c r="H27" s="1236"/>
      <c r="I27" s="1236"/>
      <c r="J27" s="1620"/>
    </row>
    <row r="28" spans="1:10" ht="17" customHeight="1">
      <c r="A28" s="1674"/>
      <c r="B28" s="1756"/>
      <c r="C28" s="1769" t="s">
        <v>583</v>
      </c>
      <c r="D28" s="1464"/>
      <c r="E28" s="37">
        <f>'obsah 2'!D384</f>
        <v>2619</v>
      </c>
      <c r="F28" s="37">
        <f>'obsah 2'!D385</f>
        <v>2757</v>
      </c>
      <c r="G28" s="37">
        <f>'obsah 2'!D386</f>
        <v>3439</v>
      </c>
      <c r="H28" s="37">
        <f>'obsah 2'!D387</f>
        <v>3576</v>
      </c>
      <c r="I28" s="37"/>
      <c r="J28" s="38"/>
    </row>
    <row r="29" spans="1:10" ht="14.25" customHeight="1">
      <c r="A29" s="1674"/>
      <c r="B29" s="1756"/>
      <c r="C29" s="1770" t="s">
        <v>584</v>
      </c>
      <c r="D29" s="1771"/>
      <c r="E29" s="53">
        <v>2869</v>
      </c>
      <c r="F29" s="53">
        <v>3059</v>
      </c>
      <c r="G29" s="53">
        <v>3583</v>
      </c>
      <c r="H29" s="53">
        <v>3772</v>
      </c>
      <c r="I29" s="53"/>
      <c r="J29" s="55"/>
    </row>
    <row r="30" spans="1:10" ht="14.25" customHeight="1">
      <c r="A30" s="1674"/>
      <c r="B30" s="1756"/>
      <c r="C30" s="26" t="s">
        <v>549</v>
      </c>
      <c r="D30" s="243" t="s">
        <v>610</v>
      </c>
      <c r="E30" s="1625" t="s">
        <v>586</v>
      </c>
      <c r="F30" s="1236"/>
      <c r="G30" s="1236"/>
      <c r="H30" s="1259"/>
      <c r="I30" s="99" t="s">
        <v>70</v>
      </c>
      <c r="J30" s="44" t="s">
        <v>1013</v>
      </c>
    </row>
    <row r="31" spans="1:10" ht="14.25" customHeight="1">
      <c r="A31" s="1674"/>
      <c r="B31" s="1756"/>
      <c r="C31" s="26" t="s">
        <v>587</v>
      </c>
      <c r="D31" s="243" t="s">
        <v>611</v>
      </c>
      <c r="E31" s="244" t="s">
        <v>574</v>
      </c>
      <c r="F31" s="244" t="s">
        <v>612</v>
      </c>
      <c r="G31" s="244" t="s">
        <v>175</v>
      </c>
      <c r="H31" s="244" t="s">
        <v>453</v>
      </c>
      <c r="I31" s="1624" t="s">
        <v>593</v>
      </c>
      <c r="J31" s="1620"/>
    </row>
    <row r="32" spans="1:10" ht="14.25" customHeight="1">
      <c r="A32" s="1674"/>
      <c r="B32" s="1756"/>
      <c r="C32" s="26" t="s">
        <v>594</v>
      </c>
      <c r="D32" s="245" t="s">
        <v>613</v>
      </c>
      <c r="E32" s="1757" t="s">
        <v>1293</v>
      </c>
      <c r="F32" s="1758"/>
      <c r="G32" s="1758"/>
      <c r="H32" s="1758"/>
      <c r="I32" s="1758"/>
      <c r="J32" s="1759"/>
    </row>
    <row r="33" spans="1:10" ht="14.25" customHeight="1">
      <c r="A33" s="1674"/>
      <c r="B33" s="1756"/>
      <c r="C33" s="26" t="s">
        <v>596</v>
      </c>
      <c r="D33" s="245" t="s">
        <v>614</v>
      </c>
      <c r="E33" s="1760" t="s">
        <v>598</v>
      </c>
      <c r="F33" s="1236"/>
      <c r="G33" s="1236"/>
      <c r="H33" s="1259"/>
      <c r="I33" s="1761"/>
      <c r="J33" s="1762"/>
    </row>
    <row r="34" spans="1:10" ht="14.25" customHeight="1">
      <c r="A34" s="1674"/>
      <c r="B34" s="1756"/>
      <c r="C34" s="26" t="s">
        <v>1312</v>
      </c>
      <c r="D34" s="18" t="s">
        <v>615</v>
      </c>
      <c r="E34" s="244" t="s">
        <v>616</v>
      </c>
      <c r="F34" s="45" t="s">
        <v>447</v>
      </c>
      <c r="G34" s="45" t="s">
        <v>617</v>
      </c>
      <c r="H34" s="244" t="s">
        <v>618</v>
      </c>
      <c r="I34" s="1763"/>
      <c r="J34" s="1762"/>
    </row>
    <row r="35" spans="1:10" ht="14.25" customHeight="1">
      <c r="A35" s="1674"/>
      <c r="B35" s="719" t="s">
        <v>504</v>
      </c>
      <c r="C35" s="26" t="s">
        <v>1313</v>
      </c>
      <c r="D35" s="212" t="s">
        <v>619</v>
      </c>
      <c r="E35" s="1764" t="s">
        <v>1833</v>
      </c>
      <c r="F35" s="1765"/>
      <c r="G35" s="1765"/>
      <c r="H35" s="1765"/>
      <c r="I35" s="1765"/>
      <c r="J35" s="1766"/>
    </row>
    <row r="36" spans="1:10" ht="14.25" customHeight="1" thickBot="1">
      <c r="A36" s="1675"/>
      <c r="B36" s="239" t="s">
        <v>1061</v>
      </c>
      <c r="C36" s="246"/>
      <c r="D36" s="246"/>
      <c r="E36" s="1767"/>
      <c r="F36" s="1767"/>
      <c r="G36" s="1767"/>
      <c r="H36" s="1767"/>
      <c r="I36" s="1767"/>
      <c r="J36" s="1768"/>
    </row>
    <row r="37" spans="1:10" ht="10.25" customHeight="1" thickBot="1"/>
    <row r="38" spans="1:10" ht="18" customHeight="1">
      <c r="A38" s="1283" t="s">
        <v>1734</v>
      </c>
      <c r="B38" s="848" t="s">
        <v>620</v>
      </c>
      <c r="C38" s="138"/>
      <c r="D38" s="313"/>
      <c r="E38" s="287" t="s">
        <v>621</v>
      </c>
      <c r="F38" s="287" t="s">
        <v>622</v>
      </c>
      <c r="G38" s="287" t="s">
        <v>623</v>
      </c>
      <c r="H38" s="287" t="s">
        <v>624</v>
      </c>
      <c r="I38" s="287"/>
      <c r="J38" s="335"/>
    </row>
    <row r="39" spans="1:10" ht="14.25" customHeight="1">
      <c r="A39" s="1284"/>
      <c r="B39" s="1756"/>
      <c r="C39" s="592"/>
      <c r="D39" s="592"/>
      <c r="E39" s="1235" t="s">
        <v>78</v>
      </c>
      <c r="F39" s="1236"/>
      <c r="G39" s="1236"/>
      <c r="H39" s="1236"/>
      <c r="I39" s="1236"/>
      <c r="J39" s="1237"/>
    </row>
    <row r="40" spans="1:10" ht="17" customHeight="1">
      <c r="A40" s="1284"/>
      <c r="B40" s="1756"/>
      <c r="C40" s="1773" t="s">
        <v>583</v>
      </c>
      <c r="D40" s="1464"/>
      <c r="E40" s="37">
        <f>'obsah 2'!D388</f>
        <v>2325</v>
      </c>
      <c r="F40" s="37">
        <f>'obsah 2'!D389</f>
        <v>2463</v>
      </c>
      <c r="G40" s="37">
        <f>'obsah 2'!D390</f>
        <v>3145</v>
      </c>
      <c r="H40" s="37">
        <f>'obsah 2'!D391</f>
        <v>3282</v>
      </c>
      <c r="I40" s="37"/>
      <c r="J40" s="112"/>
    </row>
    <row r="41" spans="1:10" ht="14.25" customHeight="1">
      <c r="A41" s="1284"/>
      <c r="B41" s="1756"/>
      <c r="C41" s="1774" t="s">
        <v>584</v>
      </c>
      <c r="D41" s="1431"/>
      <c r="E41" s="113">
        <v>2738</v>
      </c>
      <c r="F41" s="113">
        <v>2927</v>
      </c>
      <c r="G41" s="113">
        <v>3452</v>
      </c>
      <c r="H41" s="113">
        <v>3641</v>
      </c>
      <c r="I41" s="113"/>
      <c r="J41" s="235"/>
    </row>
    <row r="42" spans="1:10" ht="14.25" customHeight="1">
      <c r="A42" s="1284"/>
      <c r="B42" s="1756"/>
      <c r="C42" s="592" t="s">
        <v>549</v>
      </c>
      <c r="D42" s="716" t="s">
        <v>625</v>
      </c>
      <c r="E42" s="1248" t="s">
        <v>586</v>
      </c>
      <c r="F42" s="1236"/>
      <c r="G42" s="1236"/>
      <c r="H42" s="1259"/>
      <c r="I42" s="99" t="s">
        <v>70</v>
      </c>
      <c r="J42" s="114" t="s">
        <v>1013</v>
      </c>
    </row>
    <row r="43" spans="1:10" ht="14.25" customHeight="1">
      <c r="A43" s="1284"/>
      <c r="B43" s="1756"/>
      <c r="C43" s="592" t="s">
        <v>587</v>
      </c>
      <c r="D43" s="716" t="s">
        <v>626</v>
      </c>
      <c r="E43" s="244" t="s">
        <v>627</v>
      </c>
      <c r="F43" s="244" t="s">
        <v>628</v>
      </c>
      <c r="G43" s="244" t="s">
        <v>629</v>
      </c>
      <c r="H43" s="244" t="s">
        <v>500</v>
      </c>
      <c r="I43" s="1253" t="s">
        <v>593</v>
      </c>
      <c r="J43" s="1237"/>
    </row>
    <row r="44" spans="1:10" ht="14.25" customHeight="1">
      <c r="A44" s="1284"/>
      <c r="B44" s="1756"/>
      <c r="C44" s="592" t="s">
        <v>594</v>
      </c>
      <c r="D44" s="717" t="s">
        <v>630</v>
      </c>
      <c r="E44" s="1784" t="s">
        <v>1293</v>
      </c>
      <c r="F44" s="1280"/>
      <c r="G44" s="1280"/>
      <c r="H44" s="1280"/>
      <c r="I44" s="1280"/>
      <c r="J44" s="1316"/>
    </row>
    <row r="45" spans="1:10" ht="14.25" customHeight="1">
      <c r="A45" s="1284"/>
      <c r="B45" s="1756"/>
      <c r="C45" s="592" t="s">
        <v>596</v>
      </c>
      <c r="D45" s="717" t="s">
        <v>631</v>
      </c>
      <c r="E45" s="1734" t="s">
        <v>598</v>
      </c>
      <c r="F45" s="1236"/>
      <c r="G45" s="1236"/>
      <c r="H45" s="1259"/>
      <c r="I45" s="1776"/>
      <c r="J45" s="1228"/>
    </row>
    <row r="46" spans="1:10" ht="14.25" customHeight="1">
      <c r="A46" s="1284"/>
      <c r="B46" s="1756"/>
      <c r="C46" s="592" t="s">
        <v>1312</v>
      </c>
      <c r="D46" s="152" t="s">
        <v>632</v>
      </c>
      <c r="E46" s="244" t="s">
        <v>633</v>
      </c>
      <c r="F46" s="45" t="s">
        <v>634</v>
      </c>
      <c r="G46" s="45" t="s">
        <v>635</v>
      </c>
      <c r="H46" s="244" t="s">
        <v>636</v>
      </c>
      <c r="I46" s="1777"/>
      <c r="J46" s="1228"/>
    </row>
    <row r="47" spans="1:10" ht="14.25" customHeight="1">
      <c r="A47" s="1284"/>
      <c r="B47" s="1756"/>
      <c r="C47" s="592" t="s">
        <v>1313</v>
      </c>
      <c r="D47" s="718" t="s">
        <v>637</v>
      </c>
      <c r="E47" s="1288" t="s">
        <v>1834</v>
      </c>
      <c r="F47" s="1361"/>
      <c r="G47" s="1361"/>
      <c r="H47" s="1361"/>
      <c r="I47" s="1361"/>
      <c r="J47" s="1791"/>
    </row>
    <row r="48" spans="1:10" ht="14.25" customHeight="1">
      <c r="A48" s="1284"/>
      <c r="B48" s="715" t="s">
        <v>504</v>
      </c>
      <c r="C48" s="592"/>
      <c r="D48" s="718"/>
      <c r="E48" s="1288"/>
      <c r="F48" s="1361"/>
      <c r="G48" s="1361"/>
      <c r="H48" s="1361"/>
      <c r="I48" s="1361"/>
      <c r="J48" s="1791"/>
    </row>
    <row r="49" spans="1:10" ht="14.25" customHeight="1" thickBot="1">
      <c r="A49" s="1285"/>
      <c r="B49" s="239" t="s">
        <v>1061</v>
      </c>
      <c r="C49" s="159"/>
      <c r="D49" s="159"/>
      <c r="E49" s="1792"/>
      <c r="F49" s="1792"/>
      <c r="G49" s="1792"/>
      <c r="H49" s="1792"/>
      <c r="I49" s="1792"/>
      <c r="J49" s="1793"/>
    </row>
    <row r="50" spans="1:10" ht="10.25" customHeight="1" thickBot="1"/>
    <row r="51" spans="1:10" ht="18" customHeight="1">
      <c r="A51" s="1313" t="s">
        <v>1734</v>
      </c>
      <c r="B51" s="868" t="s">
        <v>638</v>
      </c>
      <c r="C51" s="138"/>
      <c r="D51" s="313"/>
      <c r="E51" s="287" t="s">
        <v>639</v>
      </c>
      <c r="F51" s="287" t="s">
        <v>640</v>
      </c>
      <c r="G51" s="287" t="s">
        <v>641</v>
      </c>
      <c r="H51" s="287" t="s">
        <v>642</v>
      </c>
      <c r="I51" s="287"/>
      <c r="J51" s="335"/>
    </row>
    <row r="52" spans="1:10" ht="14.25" customHeight="1">
      <c r="A52" s="1754"/>
      <c r="B52" s="1775"/>
      <c r="C52" s="592"/>
      <c r="D52" s="592"/>
      <c r="E52" s="1235" t="s">
        <v>78</v>
      </c>
      <c r="F52" s="1236"/>
      <c r="G52" s="1236"/>
      <c r="H52" s="1236"/>
      <c r="I52" s="1236"/>
      <c r="J52" s="1237"/>
    </row>
    <row r="53" spans="1:10" ht="17" customHeight="1">
      <c r="A53" s="1754"/>
      <c r="B53" s="1775"/>
      <c r="C53" s="1773" t="s">
        <v>583</v>
      </c>
      <c r="D53" s="1464"/>
      <c r="E53" s="37">
        <f>'obsah 2'!D392</f>
        <v>2300</v>
      </c>
      <c r="F53" s="37">
        <f>'obsah 2'!D393</f>
        <v>2437</v>
      </c>
      <c r="G53" s="37">
        <f>'obsah 2'!D394</f>
        <v>3119</v>
      </c>
      <c r="H53" s="37">
        <f>'obsah 2'!D395</f>
        <v>3256</v>
      </c>
      <c r="I53" s="37"/>
      <c r="J53" s="112"/>
    </row>
    <row r="54" spans="1:10" ht="14.25" customHeight="1">
      <c r="A54" s="1754"/>
      <c r="B54" s="1775"/>
      <c r="C54" s="1774" t="s">
        <v>584</v>
      </c>
      <c r="D54" s="1431"/>
      <c r="E54" s="113">
        <v>2738</v>
      </c>
      <c r="F54" s="113">
        <v>2927</v>
      </c>
      <c r="G54" s="113">
        <v>3452</v>
      </c>
      <c r="H54" s="113">
        <v>3641</v>
      </c>
      <c r="I54" s="113"/>
      <c r="J54" s="235"/>
    </row>
    <row r="55" spans="1:10" ht="14.25" customHeight="1">
      <c r="A55" s="1754"/>
      <c r="B55" s="1775"/>
      <c r="C55" s="592" t="s">
        <v>549</v>
      </c>
      <c r="D55" s="716" t="s">
        <v>643</v>
      </c>
      <c r="E55" s="1248" t="s">
        <v>586</v>
      </c>
      <c r="F55" s="1236"/>
      <c r="G55" s="1236"/>
      <c r="H55" s="1259"/>
      <c r="I55" s="99" t="s">
        <v>70</v>
      </c>
      <c r="J55" s="114" t="s">
        <v>1013</v>
      </c>
    </row>
    <row r="56" spans="1:10" ht="14.25" customHeight="1">
      <c r="A56" s="1754"/>
      <c r="B56" s="1775"/>
      <c r="C56" s="592" t="s">
        <v>587</v>
      </c>
      <c r="D56" s="716" t="s">
        <v>644</v>
      </c>
      <c r="E56" s="244" t="s">
        <v>238</v>
      </c>
      <c r="F56" s="244" t="s">
        <v>463</v>
      </c>
      <c r="G56" s="244" t="s">
        <v>535</v>
      </c>
      <c r="H56" s="244" t="s">
        <v>629</v>
      </c>
      <c r="I56" s="1253" t="s">
        <v>593</v>
      </c>
      <c r="J56" s="1237"/>
    </row>
    <row r="57" spans="1:10" ht="14.25" customHeight="1">
      <c r="A57" s="1754"/>
      <c r="B57" s="1775"/>
      <c r="C57" s="592" t="s">
        <v>594</v>
      </c>
      <c r="D57" s="717" t="s">
        <v>645</v>
      </c>
      <c r="E57" s="1784" t="s">
        <v>1293</v>
      </c>
      <c r="F57" s="1280"/>
      <c r="G57" s="1280"/>
      <c r="H57" s="1280"/>
      <c r="I57" s="1280"/>
      <c r="J57" s="1316"/>
    </row>
    <row r="58" spans="1:10" ht="14.25" customHeight="1">
      <c r="A58" s="1754"/>
      <c r="B58" s="1775"/>
      <c r="C58" s="592" t="s">
        <v>596</v>
      </c>
      <c r="D58" s="717" t="s">
        <v>646</v>
      </c>
      <c r="E58" s="1734" t="s">
        <v>598</v>
      </c>
      <c r="F58" s="1236"/>
      <c r="G58" s="1236"/>
      <c r="H58" s="1259"/>
      <c r="I58" s="1776"/>
      <c r="J58" s="1228"/>
    </row>
    <row r="59" spans="1:10" ht="14.25" customHeight="1">
      <c r="A59" s="1754"/>
      <c r="B59" s="1775"/>
      <c r="C59" s="592" t="s">
        <v>1312</v>
      </c>
      <c r="D59" s="152" t="s">
        <v>647</v>
      </c>
      <c r="E59" s="244" t="s">
        <v>633</v>
      </c>
      <c r="F59" s="45" t="s">
        <v>634</v>
      </c>
      <c r="G59" s="45" t="s">
        <v>635</v>
      </c>
      <c r="H59" s="244" t="s">
        <v>636</v>
      </c>
      <c r="I59" s="1777"/>
      <c r="J59" s="1228"/>
    </row>
    <row r="60" spans="1:10" ht="14.25" customHeight="1">
      <c r="A60" s="1754"/>
      <c r="B60" s="719" t="s">
        <v>504</v>
      </c>
      <c r="C60" s="592" t="s">
        <v>1313</v>
      </c>
      <c r="D60" s="718" t="s">
        <v>648</v>
      </c>
      <c r="E60" s="1778" t="s">
        <v>2009</v>
      </c>
      <c r="F60" s="1779"/>
      <c r="G60" s="1779"/>
      <c r="H60" s="1779"/>
      <c r="I60" s="1779"/>
      <c r="J60" s="1780"/>
    </row>
    <row r="61" spans="1:10" ht="14.25" customHeight="1" thickBot="1">
      <c r="A61" s="1755"/>
      <c r="B61" s="428" t="s">
        <v>1061</v>
      </c>
      <c r="C61" s="594"/>
      <c r="D61" s="1070"/>
      <c r="E61" s="1781"/>
      <c r="F61" s="1782"/>
      <c r="G61" s="1782"/>
      <c r="H61" s="1782"/>
      <c r="I61" s="1782"/>
      <c r="J61" s="1783"/>
    </row>
  </sheetData>
  <mergeCells count="64">
    <mergeCell ref="C11:D11"/>
    <mergeCell ref="B27:B34"/>
    <mergeCell ref="C12:D12"/>
    <mergeCell ref="E12:F12"/>
    <mergeCell ref="B39:B47"/>
    <mergeCell ref="C17:D17"/>
    <mergeCell ref="E18:H18"/>
    <mergeCell ref="E11:F11"/>
    <mergeCell ref="G11:J12"/>
    <mergeCell ref="I19:J19"/>
    <mergeCell ref="E27:J27"/>
    <mergeCell ref="E30:H30"/>
    <mergeCell ref="I31:J31"/>
    <mergeCell ref="E47:J49"/>
    <mergeCell ref="E39:J39"/>
    <mergeCell ref="E42:H42"/>
    <mergeCell ref="E2:J2"/>
    <mergeCell ref="E5:G5"/>
    <mergeCell ref="H5:J5"/>
    <mergeCell ref="F6:G6"/>
    <mergeCell ref="H6:I6"/>
    <mergeCell ref="H10:I10"/>
    <mergeCell ref="E10:F10"/>
    <mergeCell ref="C10:D10"/>
    <mergeCell ref="E9:F9"/>
    <mergeCell ref="H7:I7"/>
    <mergeCell ref="H8:I8"/>
    <mergeCell ref="F7:G7"/>
    <mergeCell ref="I58:J59"/>
    <mergeCell ref="E60:J61"/>
    <mergeCell ref="E32:J32"/>
    <mergeCell ref="E33:H33"/>
    <mergeCell ref="E52:J52"/>
    <mergeCell ref="E55:H55"/>
    <mergeCell ref="I56:J56"/>
    <mergeCell ref="E57:J57"/>
    <mergeCell ref="E58:H58"/>
    <mergeCell ref="I45:J46"/>
    <mergeCell ref="I43:J43"/>
    <mergeCell ref="E44:J44"/>
    <mergeCell ref="E45:H45"/>
    <mergeCell ref="A51:A61"/>
    <mergeCell ref="A38:A49"/>
    <mergeCell ref="C40:D40"/>
    <mergeCell ref="C41:D41"/>
    <mergeCell ref="C53:D53"/>
    <mergeCell ref="C54:D54"/>
    <mergeCell ref="B52:B59"/>
    <mergeCell ref="A1:A12"/>
    <mergeCell ref="B15:B22"/>
    <mergeCell ref="A26:A36"/>
    <mergeCell ref="E20:J20"/>
    <mergeCell ref="E21:H21"/>
    <mergeCell ref="I21:J22"/>
    <mergeCell ref="E23:J24"/>
    <mergeCell ref="C28:D28"/>
    <mergeCell ref="C29:D29"/>
    <mergeCell ref="I33:J34"/>
    <mergeCell ref="E35:J36"/>
    <mergeCell ref="A14:A24"/>
    <mergeCell ref="E15:J15"/>
    <mergeCell ref="C16:D16"/>
    <mergeCell ref="C2:C8"/>
    <mergeCell ref="B2:B9"/>
  </mergeCells>
  <hyperlinks>
    <hyperlink ref="B24" r:id="rId1" xr:uid="{00000000-0004-0000-3100-000000000000}"/>
    <hyperlink ref="B36" r:id="rId2" xr:uid="{00000000-0004-0000-3100-000001000000}"/>
    <hyperlink ref="B49" r:id="rId3" xr:uid="{00000000-0004-0000-3100-000002000000}"/>
    <hyperlink ref="B11" r:id="rId4" xr:uid="{962495EB-5191-46C2-B801-7095F769FA52}"/>
    <hyperlink ref="B61" r:id="rId5" xr:uid="{E38309D6-20A8-4FDF-ADE8-8AA118CFDB46}"/>
  </hyperlinks>
  <pageMargins left="0.39370078740157483" right="7.874015748031496E-2" top="0.74803149606299213" bottom="0.74803149606299213" header="0" footer="0"/>
  <pageSetup paperSize="9" scale="80" orientation="portrait" r:id="rId6"/>
  <headerFooter>
    <oddHeader>&amp;C&amp;11Workshop</oddHeader>
    <oddFooter>&amp;C&amp;11&amp;A</oddFooter>
  </headerFooter>
  <drawing r:id="rId7"/>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List5">
    <pageSetUpPr fitToPage="1"/>
  </sheetPr>
  <dimension ref="A1:J60"/>
  <sheetViews>
    <sheetView zoomScale="90" zoomScaleNormal="90" zoomScaleSheetLayoutView="90" workbookViewId="0">
      <selection sqref="A1:A10"/>
    </sheetView>
  </sheetViews>
  <sheetFormatPr baseColWidth="10" defaultColWidth="14.3984375" defaultRowHeight="15" customHeight="1"/>
  <cols>
    <col min="1" max="1" width="2.3984375" style="33" customWidth="1"/>
    <col min="2" max="2" width="19.19921875" customWidth="1"/>
    <col min="3" max="3" width="50.796875" customWidth="1"/>
    <col min="4" max="8" width="9.796875" style="29" customWidth="1"/>
    <col min="9" max="9" width="11.3984375" style="29" customWidth="1"/>
    <col min="10" max="10" width="11.796875" bestFit="1" customWidth="1"/>
    <col min="11" max="14" width="9.19921875" customWidth="1"/>
    <col min="15" max="26" width="8.796875" customWidth="1"/>
  </cols>
  <sheetData>
    <row r="1" spans="1:10" ht="18" customHeight="1">
      <c r="A1" s="1232" t="s">
        <v>1</v>
      </c>
      <c r="B1" s="1263" t="s">
        <v>1278</v>
      </c>
      <c r="C1" s="1264"/>
      <c r="D1" s="287">
        <v>0</v>
      </c>
      <c r="E1" s="287" t="s">
        <v>1111</v>
      </c>
      <c r="F1" s="287" t="s">
        <v>1112</v>
      </c>
      <c r="G1" s="287" t="s">
        <v>481</v>
      </c>
      <c r="H1" s="287" t="s">
        <v>113</v>
      </c>
      <c r="I1" s="295"/>
    </row>
    <row r="2" spans="1:10" ht="14.25" customHeight="1">
      <c r="A2" s="1233"/>
      <c r="B2" s="1255"/>
      <c r="C2" s="1231" t="s">
        <v>1814</v>
      </c>
      <c r="D2" s="1235" t="s">
        <v>78</v>
      </c>
      <c r="E2" s="1236"/>
      <c r="F2" s="1236"/>
      <c r="G2" s="1236"/>
      <c r="H2" s="1236"/>
      <c r="I2" s="1237"/>
    </row>
    <row r="3" spans="1:10" ht="18" customHeight="1">
      <c r="A3" s="1233"/>
      <c r="B3" s="1255"/>
      <c r="C3" s="1265"/>
      <c r="D3" s="37">
        <f>'obsah 2'!C60</f>
        <v>4283</v>
      </c>
      <c r="E3" s="37">
        <f>'obsah 2'!D60</f>
        <v>4381</v>
      </c>
      <c r="F3" s="37">
        <f>'obsah 2'!E60</f>
        <v>4518</v>
      </c>
      <c r="G3" s="37">
        <f>'obsah 2'!F60</f>
        <v>4615</v>
      </c>
      <c r="H3" s="37">
        <f>'obsah 2'!G60</f>
        <v>5026</v>
      </c>
      <c r="I3" s="112"/>
    </row>
    <row r="4" spans="1:10" ht="14.25" customHeight="1">
      <c r="A4" s="1233"/>
      <c r="B4" s="1255"/>
      <c r="C4" s="1265"/>
      <c r="D4" s="130"/>
      <c r="E4" s="130"/>
      <c r="F4" s="130"/>
      <c r="G4" s="156"/>
      <c r="H4" s="156"/>
      <c r="I4" s="173">
        <f>D4+1105</f>
        <v>1105</v>
      </c>
    </row>
    <row r="5" spans="1:10" ht="14.25" customHeight="1">
      <c r="A5" s="1233"/>
      <c r="B5" s="1255"/>
      <c r="C5" s="1265"/>
      <c r="D5" s="1251" t="s">
        <v>66</v>
      </c>
      <c r="E5" s="1256"/>
      <c r="F5" s="1256"/>
      <c r="G5" s="1251" t="s">
        <v>67</v>
      </c>
      <c r="H5" s="1256"/>
      <c r="I5" s="1257"/>
    </row>
    <row r="6" spans="1:10" ht="14.25" customHeight="1">
      <c r="A6" s="1233"/>
      <c r="B6" s="1255"/>
      <c r="C6" s="1265"/>
      <c r="D6" s="42" t="s">
        <v>68</v>
      </c>
      <c r="E6" s="1248" t="s">
        <v>2026</v>
      </c>
      <c r="F6" s="1259"/>
      <c r="G6" s="1253" t="s">
        <v>69</v>
      </c>
      <c r="H6" s="1259"/>
      <c r="I6" s="441" t="s">
        <v>1255</v>
      </c>
    </row>
    <row r="7" spans="1:10" ht="14.25" customHeight="1">
      <c r="A7" s="1233"/>
      <c r="B7" s="1255"/>
      <c r="C7" s="1265"/>
      <c r="D7" s="42" t="s">
        <v>70</v>
      </c>
      <c r="E7" s="1248" t="s">
        <v>948</v>
      </c>
      <c r="F7" s="1259"/>
      <c r="G7" s="1253" t="s">
        <v>1256</v>
      </c>
      <c r="H7" s="1259"/>
      <c r="I7" s="441">
        <v>62</v>
      </c>
    </row>
    <row r="8" spans="1:10" ht="14.25" customHeight="1">
      <c r="A8" s="1233"/>
      <c r="B8" s="1255"/>
      <c r="C8" s="1265"/>
      <c r="D8" s="99" t="s">
        <v>72</v>
      </c>
      <c r="E8" s="99"/>
      <c r="F8" s="79">
        <v>1</v>
      </c>
      <c r="G8" s="1253" t="s">
        <v>73</v>
      </c>
      <c r="H8" s="1259"/>
      <c r="I8" s="435" t="s">
        <v>1199</v>
      </c>
    </row>
    <row r="9" spans="1:10" ht="14.25" customHeight="1">
      <c r="A9" s="1233"/>
      <c r="B9" s="1255"/>
      <c r="C9" s="129" t="s">
        <v>1281</v>
      </c>
      <c r="D9" s="1218">
        <f>'obsah 1'!J142</f>
        <v>401</v>
      </c>
      <c r="E9" s="1219"/>
      <c r="F9" s="312"/>
      <c r="G9" s="131" t="s">
        <v>74</v>
      </c>
      <c r="H9" s="50"/>
      <c r="I9" s="435" t="s">
        <v>1257</v>
      </c>
    </row>
    <row r="10" spans="1:10" ht="14.25" customHeight="1" thickBot="1">
      <c r="A10" s="1234"/>
      <c r="B10" s="641" t="s">
        <v>1061</v>
      </c>
      <c r="C10" s="302" t="s">
        <v>1229</v>
      </c>
      <c r="D10" s="1260">
        <f>'obsah 1'!L66</f>
        <v>595</v>
      </c>
      <c r="E10" s="1260"/>
      <c r="F10" s="363">
        <v>800</v>
      </c>
      <c r="G10" s="1261" t="s">
        <v>77</v>
      </c>
      <c r="H10" s="1262"/>
      <c r="I10" s="139" t="s">
        <v>1048</v>
      </c>
    </row>
    <row r="11" spans="1:10" ht="10.25" customHeight="1" thickBot="1">
      <c r="A11" s="824"/>
      <c r="B11" s="405"/>
      <c r="C11" s="286"/>
      <c r="D11" s="406"/>
      <c r="E11" s="208"/>
      <c r="F11" s="407"/>
      <c r="G11" s="141"/>
      <c r="H11" s="141"/>
      <c r="I11" s="141"/>
    </row>
    <row r="12" spans="1:10" ht="18" customHeight="1">
      <c r="A12" s="1232" t="s">
        <v>1</v>
      </c>
      <c r="B12" s="1263" t="s">
        <v>1279</v>
      </c>
      <c r="C12" s="1263"/>
      <c r="D12" s="378">
        <v>0</v>
      </c>
      <c r="E12" s="301" t="s">
        <v>1111</v>
      </c>
      <c r="F12" s="287" t="s">
        <v>1112</v>
      </c>
      <c r="G12" s="287" t="s">
        <v>481</v>
      </c>
      <c r="H12" s="287" t="s">
        <v>113</v>
      </c>
      <c r="I12" s="295"/>
    </row>
    <row r="13" spans="1:10" ht="14.25" customHeight="1">
      <c r="A13" s="1233"/>
      <c r="B13" s="1255"/>
      <c r="C13" s="1231" t="s">
        <v>1813</v>
      </c>
      <c r="D13" s="1225" t="s">
        <v>78</v>
      </c>
      <c r="E13" s="1236"/>
      <c r="F13" s="1236"/>
      <c r="G13" s="1236"/>
      <c r="H13" s="1236"/>
      <c r="I13" s="1237"/>
    </row>
    <row r="14" spans="1:10" ht="18" customHeight="1">
      <c r="A14" s="1233"/>
      <c r="B14" s="1255"/>
      <c r="C14" s="1231"/>
      <c r="D14" s="147">
        <f>'obsah 2'!C61</f>
        <v>5060</v>
      </c>
      <c r="E14" s="147">
        <f>'obsah 2'!D61</f>
        <v>5158</v>
      </c>
      <c r="F14" s="147">
        <f>'obsah 2'!E61</f>
        <v>5295</v>
      </c>
      <c r="G14" s="147">
        <f>'obsah 2'!F61</f>
        <v>5392</v>
      </c>
      <c r="H14" s="147">
        <f>'obsah 2'!G61</f>
        <v>5803</v>
      </c>
      <c r="I14" s="826"/>
      <c r="J14" s="783"/>
    </row>
    <row r="15" spans="1:10" ht="14.25" customHeight="1">
      <c r="A15" s="1233"/>
      <c r="B15" s="1255"/>
      <c r="C15" s="1231"/>
      <c r="D15" s="130"/>
      <c r="E15" s="130"/>
      <c r="F15" s="130"/>
      <c r="G15" s="156"/>
      <c r="H15" s="156"/>
      <c r="I15" s="173"/>
    </row>
    <row r="16" spans="1:10" ht="14.25" customHeight="1">
      <c r="A16" s="1233"/>
      <c r="B16" s="1255"/>
      <c r="C16" s="1231"/>
      <c r="D16" s="1225" t="s">
        <v>66</v>
      </c>
      <c r="E16" s="1215"/>
      <c r="F16" s="1215"/>
      <c r="G16" s="1251" t="s">
        <v>67</v>
      </c>
      <c r="H16" s="1256"/>
      <c r="I16" s="1257"/>
    </row>
    <row r="17" spans="1:9" ht="14.25" customHeight="1">
      <c r="A17" s="1233"/>
      <c r="B17" s="1255"/>
      <c r="C17" s="1231"/>
      <c r="D17" s="276" t="s">
        <v>68</v>
      </c>
      <c r="E17" s="1213" t="s">
        <v>1252</v>
      </c>
      <c r="F17" s="1219"/>
      <c r="G17" s="1258" t="s">
        <v>69</v>
      </c>
      <c r="H17" s="1259"/>
      <c r="I17" s="441" t="s">
        <v>1253</v>
      </c>
    </row>
    <row r="18" spans="1:9" ht="14.25" customHeight="1">
      <c r="A18" s="1233"/>
      <c r="B18" s="1255"/>
      <c r="C18" s="1231"/>
      <c r="D18" s="276" t="s">
        <v>70</v>
      </c>
      <c r="E18" s="1213" t="s">
        <v>948</v>
      </c>
      <c r="F18" s="1219"/>
      <c r="G18" s="1258" t="s">
        <v>1775</v>
      </c>
      <c r="H18" s="1259"/>
      <c r="I18" s="441">
        <v>66.5</v>
      </c>
    </row>
    <row r="19" spans="1:9" ht="14.25" customHeight="1">
      <c r="A19" s="1233"/>
      <c r="B19" s="1255"/>
      <c r="C19" s="1231"/>
      <c r="D19" s="276" t="s">
        <v>72</v>
      </c>
      <c r="E19" s="642"/>
      <c r="F19" s="608">
        <v>1</v>
      </c>
      <c r="G19" s="1253" t="s">
        <v>73</v>
      </c>
      <c r="H19" s="1259"/>
      <c r="I19" s="441" t="s">
        <v>1199</v>
      </c>
    </row>
    <row r="20" spans="1:9" ht="14.25" customHeight="1">
      <c r="A20" s="1233"/>
      <c r="B20" s="1255"/>
      <c r="C20" s="129" t="s">
        <v>1281</v>
      </c>
      <c r="D20" s="1218">
        <f>'obsah 1'!J142</f>
        <v>401</v>
      </c>
      <c r="E20" s="1219"/>
      <c r="F20" s="312"/>
      <c r="G20" s="131" t="s">
        <v>74</v>
      </c>
      <c r="H20" s="50"/>
      <c r="I20" s="441" t="s">
        <v>1254</v>
      </c>
    </row>
    <row r="21" spans="1:9" ht="14.25" customHeight="1" thickBot="1">
      <c r="A21" s="1234"/>
      <c r="B21" s="641" t="s">
        <v>1061</v>
      </c>
      <c r="C21" s="302" t="s">
        <v>1229</v>
      </c>
      <c r="D21" s="1260">
        <f>'obsah 1'!L66</f>
        <v>595</v>
      </c>
      <c r="E21" s="1260"/>
      <c r="F21" s="363">
        <v>800</v>
      </c>
      <c r="G21" s="1261" t="s">
        <v>1296</v>
      </c>
      <c r="H21" s="1262"/>
      <c r="I21" s="139" t="s">
        <v>1048</v>
      </c>
    </row>
    <row r="22" spans="1:9" ht="10.25" customHeight="1" thickBot="1">
      <c r="A22" s="824"/>
      <c r="B22" s="405"/>
      <c r="C22" s="286"/>
      <c r="D22" s="406"/>
      <c r="E22" s="208"/>
      <c r="F22" s="407"/>
      <c r="G22" s="141"/>
      <c r="H22" s="141"/>
      <c r="I22" s="141"/>
    </row>
    <row r="23" spans="1:9" ht="18" customHeight="1">
      <c r="A23" s="1232" t="s">
        <v>1</v>
      </c>
      <c r="B23" s="1267" t="s">
        <v>1076</v>
      </c>
      <c r="C23" s="1264"/>
      <c r="D23" s="287"/>
      <c r="E23" s="287"/>
      <c r="F23" s="287"/>
      <c r="G23" s="287"/>
      <c r="H23" s="1268" t="s">
        <v>1266</v>
      </c>
      <c r="I23" s="1269"/>
    </row>
    <row r="24" spans="1:9" ht="14.25" customHeight="1">
      <c r="A24" s="1233"/>
      <c r="B24" s="1255"/>
      <c r="C24" s="1231" t="s">
        <v>1594</v>
      </c>
      <c r="D24" s="1235" t="s">
        <v>76</v>
      </c>
      <c r="E24" s="1235"/>
      <c r="F24" s="1235"/>
      <c r="G24" s="1235"/>
      <c r="H24" s="1235"/>
      <c r="I24" s="1243"/>
    </row>
    <row r="25" spans="1:9" ht="18" customHeight="1">
      <c r="A25" s="1233"/>
      <c r="B25" s="1255"/>
      <c r="C25" s="1231"/>
      <c r="D25" s="37"/>
      <c r="E25" s="413"/>
      <c r="F25" s="37"/>
      <c r="G25" s="37"/>
      <c r="H25" s="37"/>
      <c r="I25" s="351">
        <f>'obsah 2'!D62</f>
        <v>5080</v>
      </c>
    </row>
    <row r="26" spans="1:9" ht="14.25" customHeight="1">
      <c r="A26" s="1233"/>
      <c r="B26" s="1255"/>
      <c r="C26" s="1231"/>
      <c r="D26" s="130"/>
      <c r="E26" s="130">
        <v>6482</v>
      </c>
      <c r="F26" s="130"/>
      <c r="G26" s="156"/>
      <c r="H26" s="156"/>
      <c r="I26" s="173">
        <f>5487*1.1</f>
        <v>6035.7000000000007</v>
      </c>
    </row>
    <row r="27" spans="1:9" ht="14.25" customHeight="1">
      <c r="A27" s="1233"/>
      <c r="B27" s="1255"/>
      <c r="C27" s="1231"/>
      <c r="D27" s="1251" t="s">
        <v>66</v>
      </c>
      <c r="E27" s="1251"/>
      <c r="F27" s="1251"/>
      <c r="G27" s="1251" t="s">
        <v>67</v>
      </c>
      <c r="H27" s="1251"/>
      <c r="I27" s="1252"/>
    </row>
    <row r="28" spans="1:9" ht="14.25" customHeight="1">
      <c r="A28" s="1233"/>
      <c r="B28" s="1255"/>
      <c r="C28" s="1231"/>
      <c r="D28" s="42" t="s">
        <v>68</v>
      </c>
      <c r="E28" s="1248" t="s">
        <v>205</v>
      </c>
      <c r="F28" s="1249"/>
      <c r="G28" s="1253" t="s">
        <v>1202</v>
      </c>
      <c r="H28" s="1254"/>
      <c r="I28" s="114" t="s">
        <v>1234</v>
      </c>
    </row>
    <row r="29" spans="1:9" ht="14.25" customHeight="1">
      <c r="A29" s="1233"/>
      <c r="B29" s="1255"/>
      <c r="C29" s="1231"/>
      <c r="D29" s="99" t="s">
        <v>70</v>
      </c>
      <c r="E29" s="1244" t="s">
        <v>1235</v>
      </c>
      <c r="F29" s="1245"/>
      <c r="G29" s="1246" t="s">
        <v>71</v>
      </c>
      <c r="H29" s="1247"/>
      <c r="I29" s="114">
        <v>49</v>
      </c>
    </row>
    <row r="30" spans="1:9" ht="14.25" customHeight="1">
      <c r="A30" s="1233"/>
      <c r="B30" s="1255"/>
      <c r="C30" s="1231"/>
      <c r="D30" s="276" t="s">
        <v>72</v>
      </c>
      <c r="E30" s="276"/>
      <c r="F30" s="484">
        <v>1</v>
      </c>
      <c r="G30" s="1221" t="s">
        <v>73</v>
      </c>
      <c r="H30" s="1221"/>
      <c r="I30" s="316" t="s">
        <v>566</v>
      </c>
    </row>
    <row r="31" spans="1:9" ht="14.25" customHeight="1">
      <c r="A31" s="1233"/>
      <c r="B31" s="1255"/>
      <c r="C31" s="1231"/>
      <c r="D31" s="131"/>
      <c r="E31" s="131"/>
      <c r="F31" s="150"/>
      <c r="G31" s="1250" t="s">
        <v>74</v>
      </c>
      <c r="H31" s="1250"/>
      <c r="I31" s="487" t="s">
        <v>431</v>
      </c>
    </row>
    <row r="32" spans="1:9" ht="14.25" customHeight="1">
      <c r="A32" s="1233"/>
      <c r="B32" s="1255"/>
      <c r="C32" s="1231"/>
      <c r="D32" s="489"/>
      <c r="E32" s="489"/>
      <c r="F32" s="489"/>
      <c r="G32" s="1221" t="s">
        <v>1296</v>
      </c>
      <c r="H32" s="1221"/>
      <c r="I32" s="127" t="s">
        <v>736</v>
      </c>
    </row>
    <row r="33" spans="1:9" ht="14.25" customHeight="1" thickBot="1">
      <c r="A33" s="1234"/>
      <c r="B33" s="408" t="s">
        <v>1061</v>
      </c>
      <c r="C33" s="354"/>
      <c r="D33" s="471"/>
      <c r="E33" s="471"/>
      <c r="F33" s="471"/>
      <c r="G33" s="563"/>
      <c r="H33" s="563"/>
      <c r="I33" s="499"/>
    </row>
    <row r="34" spans="1:9" ht="10.25" customHeight="1" thickBot="1">
      <c r="A34" s="824"/>
      <c r="B34" s="282"/>
      <c r="C34" s="129"/>
      <c r="D34" s="281"/>
      <c r="E34" s="275"/>
      <c r="F34" s="130"/>
      <c r="G34" s="283"/>
      <c r="H34" s="275"/>
      <c r="I34" s="150"/>
    </row>
    <row r="35" spans="1:9" ht="18" customHeight="1">
      <c r="A35" s="1232" t="s">
        <v>1</v>
      </c>
      <c r="B35" s="1266" t="s">
        <v>1756</v>
      </c>
      <c r="C35" s="1264"/>
      <c r="D35" s="287"/>
      <c r="E35" s="287"/>
      <c r="F35" s="287"/>
      <c r="G35" s="287"/>
      <c r="H35" s="287"/>
      <c r="I35" s="295" t="s">
        <v>134</v>
      </c>
    </row>
    <row r="36" spans="1:9" ht="14.25" customHeight="1">
      <c r="A36" s="1233"/>
      <c r="B36" s="1255"/>
      <c r="C36" s="1231" t="s">
        <v>1595</v>
      </c>
      <c r="D36" s="1235" t="s">
        <v>76</v>
      </c>
      <c r="E36" s="1235"/>
      <c r="F36" s="1235"/>
      <c r="G36" s="1235"/>
      <c r="H36" s="1235"/>
      <c r="I36" s="1243"/>
    </row>
    <row r="37" spans="1:9" ht="18" customHeight="1">
      <c r="A37" s="1233"/>
      <c r="B37" s="1255"/>
      <c r="C37" s="1231"/>
      <c r="D37" s="37"/>
      <c r="E37" s="115"/>
      <c r="F37" s="37"/>
      <c r="G37" s="37"/>
      <c r="H37" s="37"/>
      <c r="I37" s="351">
        <f>'obsah 2'!D63</f>
        <v>5080</v>
      </c>
    </row>
    <row r="38" spans="1:9" ht="14.25" customHeight="1">
      <c r="A38" s="1233"/>
      <c r="B38" s="1255"/>
      <c r="C38" s="1231"/>
      <c r="D38" s="130"/>
      <c r="E38" s="130"/>
      <c r="F38" s="130"/>
      <c r="G38" s="156"/>
      <c r="H38" s="156"/>
      <c r="I38" s="173">
        <f>5866*1.1</f>
        <v>6452.6</v>
      </c>
    </row>
    <row r="39" spans="1:9" ht="14.25" customHeight="1">
      <c r="A39" s="1233"/>
      <c r="B39" s="1255"/>
      <c r="C39" s="1231"/>
      <c r="D39" s="1251" t="s">
        <v>66</v>
      </c>
      <c r="E39" s="1251"/>
      <c r="F39" s="1251"/>
      <c r="G39" s="1251" t="s">
        <v>67</v>
      </c>
      <c r="H39" s="1251"/>
      <c r="I39" s="1252"/>
    </row>
    <row r="40" spans="1:9" ht="14.25" customHeight="1">
      <c r="A40" s="1233"/>
      <c r="B40" s="1255"/>
      <c r="C40" s="1231"/>
      <c r="D40" s="42" t="s">
        <v>68</v>
      </c>
      <c r="E40" s="1248" t="s">
        <v>205</v>
      </c>
      <c r="F40" s="1249"/>
      <c r="G40" s="1253" t="s">
        <v>1201</v>
      </c>
      <c r="H40" s="1254"/>
      <c r="I40" s="414" t="s">
        <v>2027</v>
      </c>
    </row>
    <row r="41" spans="1:9" ht="14.25" customHeight="1">
      <c r="A41" s="1233"/>
      <c r="B41" s="1255"/>
      <c r="C41" s="1231"/>
      <c r="D41" s="99" t="s">
        <v>70</v>
      </c>
      <c r="E41" s="1244" t="s">
        <v>1235</v>
      </c>
      <c r="F41" s="1245"/>
      <c r="G41" s="1246" t="s">
        <v>71</v>
      </c>
      <c r="H41" s="1247"/>
      <c r="I41" s="114">
        <v>49</v>
      </c>
    </row>
    <row r="42" spans="1:9" ht="14.25" customHeight="1">
      <c r="A42" s="1233"/>
      <c r="B42" s="1255"/>
      <c r="C42" s="1231"/>
      <c r="D42" s="276" t="s">
        <v>72</v>
      </c>
      <c r="E42" s="276"/>
      <c r="F42" s="484">
        <v>1</v>
      </c>
      <c r="G42" s="1250" t="s">
        <v>73</v>
      </c>
      <c r="H42" s="1250"/>
      <c r="I42" s="487" t="s">
        <v>566</v>
      </c>
    </row>
    <row r="43" spans="1:9" ht="14.25" customHeight="1">
      <c r="A43" s="1233"/>
      <c r="B43" s="1255"/>
      <c r="C43" s="1231"/>
      <c r="D43" s="131"/>
      <c r="E43" s="477"/>
      <c r="F43" s="143"/>
      <c r="G43" s="276" t="s">
        <v>74</v>
      </c>
      <c r="H43" s="307"/>
      <c r="I43" s="127" t="s">
        <v>431</v>
      </c>
    </row>
    <row r="44" spans="1:9" ht="14.25" customHeight="1">
      <c r="A44" s="1233"/>
      <c r="B44" s="1255"/>
      <c r="C44" s="223"/>
      <c r="D44" s="489"/>
      <c r="E44" s="489"/>
      <c r="F44" s="489"/>
      <c r="G44" s="1221" t="s">
        <v>1296</v>
      </c>
      <c r="H44" s="1221"/>
      <c r="I44" s="127" t="s">
        <v>736</v>
      </c>
    </row>
    <row r="45" spans="1:9" ht="14.25" customHeight="1" thickBot="1">
      <c r="A45" s="1234"/>
      <c r="B45" s="437" t="s">
        <v>1061</v>
      </c>
      <c r="C45" s="354"/>
      <c r="D45" s="471"/>
      <c r="E45" s="471"/>
      <c r="F45" s="471"/>
      <c r="G45" s="563"/>
      <c r="H45" s="563"/>
      <c r="I45" s="499"/>
    </row>
    <row r="46" spans="1:9" ht="10.25" customHeight="1" thickBot="1">
      <c r="A46" s="824"/>
      <c r="B46" s="282"/>
      <c r="C46" s="129"/>
      <c r="D46" s="281"/>
      <c r="E46" s="275"/>
      <c r="F46" s="130"/>
      <c r="G46" s="283"/>
      <c r="H46" s="275"/>
      <c r="I46" s="150"/>
    </row>
    <row r="47" spans="1:9" ht="18" customHeight="1">
      <c r="A47" s="1270" t="s">
        <v>1</v>
      </c>
      <c r="B47" s="848" t="s">
        <v>1218</v>
      </c>
      <c r="C47" s="639"/>
      <c r="D47" s="287">
        <v>0</v>
      </c>
      <c r="E47" s="287" t="s">
        <v>1111</v>
      </c>
      <c r="F47" s="287" t="s">
        <v>1112</v>
      </c>
      <c r="G47" s="287" t="s">
        <v>481</v>
      </c>
      <c r="H47" s="287" t="s">
        <v>113</v>
      </c>
      <c r="I47" s="295"/>
    </row>
    <row r="48" spans="1:9" ht="14.25" customHeight="1">
      <c r="A48" s="1271"/>
      <c r="B48" s="1242"/>
      <c r="C48" s="1231" t="s">
        <v>1815</v>
      </c>
      <c r="D48" s="1235" t="s">
        <v>78</v>
      </c>
      <c r="E48" s="1236"/>
      <c r="F48" s="1236"/>
      <c r="G48" s="1236"/>
      <c r="H48" s="1236"/>
      <c r="I48" s="1237"/>
    </row>
    <row r="49" spans="1:9" ht="18" customHeight="1">
      <c r="A49" s="1271"/>
      <c r="B49" s="1242"/>
      <c r="C49" s="1231"/>
      <c r="D49" s="337" t="s">
        <v>221</v>
      </c>
      <c r="E49" s="413">
        <f>'obsah 2'!D64</f>
        <v>5800</v>
      </c>
      <c r="F49" s="413">
        <f>'obsah 2'!E64</f>
        <v>5843</v>
      </c>
      <c r="G49" s="413">
        <f>'obsah 2'!F64</f>
        <v>6213</v>
      </c>
      <c r="H49" s="337" t="s">
        <v>221</v>
      </c>
      <c r="I49" s="345"/>
    </row>
    <row r="50" spans="1:9" ht="14.25" customHeight="1">
      <c r="A50" s="1271"/>
      <c r="B50" s="1242"/>
      <c r="C50" s="1231"/>
      <c r="D50" s="130"/>
      <c r="E50" s="130"/>
      <c r="F50" s="130"/>
      <c r="G50" s="156"/>
      <c r="H50" s="156"/>
      <c r="I50" s="173">
        <f>5866*1.1</f>
        <v>6452.6</v>
      </c>
    </row>
    <row r="51" spans="1:9" ht="14.25" customHeight="1">
      <c r="A51" s="1271"/>
      <c r="B51" s="1242"/>
      <c r="C51" s="1231"/>
      <c r="D51" s="1251" t="s">
        <v>66</v>
      </c>
      <c r="E51" s="1251"/>
      <c r="F51" s="1251"/>
      <c r="G51" s="1251" t="s">
        <v>67</v>
      </c>
      <c r="H51" s="1251"/>
      <c r="I51" s="1252"/>
    </row>
    <row r="52" spans="1:9" ht="14.25" customHeight="1">
      <c r="A52" s="1271"/>
      <c r="B52" s="1242"/>
      <c r="C52" s="1231"/>
      <c r="D52" s="42" t="s">
        <v>68</v>
      </c>
      <c r="E52" s="1248" t="s">
        <v>1249</v>
      </c>
      <c r="F52" s="1249"/>
      <c r="G52" s="1253" t="s">
        <v>1202</v>
      </c>
      <c r="H52" s="1254"/>
      <c r="I52" s="414" t="s">
        <v>1250</v>
      </c>
    </row>
    <row r="53" spans="1:9" ht="14.25" customHeight="1">
      <c r="A53" s="1271"/>
      <c r="B53" s="1242"/>
      <c r="C53" s="1231"/>
      <c r="D53" s="99" t="s">
        <v>70</v>
      </c>
      <c r="E53" s="1244" t="s">
        <v>948</v>
      </c>
      <c r="F53" s="1245"/>
      <c r="G53" s="1246" t="s">
        <v>71</v>
      </c>
      <c r="H53" s="1247"/>
      <c r="I53" s="114">
        <v>68.5</v>
      </c>
    </row>
    <row r="54" spans="1:9" ht="14.25" customHeight="1">
      <c r="A54" s="1271"/>
      <c r="B54" s="1242"/>
      <c r="C54" s="1231"/>
      <c r="D54" s="276" t="s">
        <v>72</v>
      </c>
      <c r="E54" s="276"/>
      <c r="F54" s="307">
        <v>1</v>
      </c>
      <c r="G54" s="1250" t="s">
        <v>73</v>
      </c>
      <c r="H54" s="1250"/>
      <c r="I54" s="487" t="s">
        <v>566</v>
      </c>
    </row>
    <row r="55" spans="1:9" ht="14.25" customHeight="1">
      <c r="A55" s="1271"/>
      <c r="B55" s="1242"/>
      <c r="C55" s="1231"/>
      <c r="D55" s="148"/>
      <c r="E55" s="148"/>
      <c r="F55" s="143"/>
      <c r="G55" s="276" t="s">
        <v>74</v>
      </c>
      <c r="H55" s="307"/>
      <c r="I55" s="414" t="s">
        <v>1251</v>
      </c>
    </row>
    <row r="56" spans="1:9" ht="14.25" customHeight="1">
      <c r="A56" s="1271"/>
      <c r="B56" s="1242"/>
      <c r="C56" s="1231"/>
      <c r="D56" s="148"/>
      <c r="E56" s="148"/>
      <c r="F56" s="143"/>
      <c r="G56" s="1221" t="s">
        <v>77</v>
      </c>
      <c r="H56" s="1221"/>
      <c r="I56" s="127" t="s">
        <v>211</v>
      </c>
    </row>
    <row r="57" spans="1:9" ht="14.25" customHeight="1">
      <c r="A57" s="1271"/>
      <c r="B57" s="1242"/>
      <c r="C57" s="129" t="s">
        <v>1281</v>
      </c>
      <c r="D57" s="1220">
        <f>'obsah 1'!J142</f>
        <v>401</v>
      </c>
      <c r="E57" s="1220"/>
      <c r="F57" s="143"/>
      <c r="G57" s="1274"/>
      <c r="H57" s="1274"/>
      <c r="I57" s="289"/>
    </row>
    <row r="58" spans="1:9" ht="14.25" customHeight="1">
      <c r="A58" s="1271"/>
      <c r="B58" s="831"/>
      <c r="C58" s="286" t="s">
        <v>1229</v>
      </c>
      <c r="D58" s="1220">
        <f>'obsah 1'!L66</f>
        <v>595</v>
      </c>
      <c r="E58" s="1220"/>
      <c r="F58" s="143"/>
      <c r="G58" s="1273"/>
      <c r="H58" s="1273"/>
      <c r="I58" s="289"/>
    </row>
    <row r="59" spans="1:9" ht="14.25" customHeight="1" thickBot="1">
      <c r="A59" s="1272"/>
      <c r="B59" s="408" t="s">
        <v>1061</v>
      </c>
      <c r="C59" s="302" t="s">
        <v>1172</v>
      </c>
      <c r="D59" s="1260">
        <f>'obsah 1'!L71</f>
        <v>658</v>
      </c>
      <c r="E59" s="1260"/>
      <c r="F59" s="471"/>
      <c r="G59" s="1216"/>
      <c r="H59" s="1216"/>
      <c r="I59" s="506"/>
    </row>
    <row r="60" spans="1:9" ht="13.5" customHeight="1">
      <c r="B60" s="1022" t="s">
        <v>2042</v>
      </c>
    </row>
  </sheetData>
  <mergeCells count="76">
    <mergeCell ref="A47:A59"/>
    <mergeCell ref="D48:I48"/>
    <mergeCell ref="E41:F41"/>
    <mergeCell ref="G41:H41"/>
    <mergeCell ref="G32:H32"/>
    <mergeCell ref="D59:E59"/>
    <mergeCell ref="E53:F53"/>
    <mergeCell ref="G59:H59"/>
    <mergeCell ref="G58:H58"/>
    <mergeCell ref="C48:C56"/>
    <mergeCell ref="D58:E58"/>
    <mergeCell ref="G57:H57"/>
    <mergeCell ref="D57:E57"/>
    <mergeCell ref="G53:H53"/>
    <mergeCell ref="G56:H56"/>
    <mergeCell ref="A35:A45"/>
    <mergeCell ref="A23:A33"/>
    <mergeCell ref="G44:H44"/>
    <mergeCell ref="D36:I36"/>
    <mergeCell ref="D39:F39"/>
    <mergeCell ref="G39:I39"/>
    <mergeCell ref="E40:F40"/>
    <mergeCell ref="G40:H40"/>
    <mergeCell ref="G27:I27"/>
    <mergeCell ref="G31:H31"/>
    <mergeCell ref="G42:H42"/>
    <mergeCell ref="B35:C35"/>
    <mergeCell ref="B23:C23"/>
    <mergeCell ref="G28:H28"/>
    <mergeCell ref="D27:F27"/>
    <mergeCell ref="H23:I23"/>
    <mergeCell ref="C24:C32"/>
    <mergeCell ref="A1:A10"/>
    <mergeCell ref="D2:I2"/>
    <mergeCell ref="D5:F5"/>
    <mergeCell ref="G5:I5"/>
    <mergeCell ref="E6:F6"/>
    <mergeCell ref="G6:H6"/>
    <mergeCell ref="E7:F7"/>
    <mergeCell ref="G7:H7"/>
    <mergeCell ref="G8:H8"/>
    <mergeCell ref="D10:E10"/>
    <mergeCell ref="G10:H10"/>
    <mergeCell ref="D9:E9"/>
    <mergeCell ref="B1:C1"/>
    <mergeCell ref="C2:C8"/>
    <mergeCell ref="B2:B9"/>
    <mergeCell ref="A12:A21"/>
    <mergeCell ref="D13:I13"/>
    <mergeCell ref="D16:F16"/>
    <mergeCell ref="G16:I16"/>
    <mergeCell ref="E17:F17"/>
    <mergeCell ref="G17:H17"/>
    <mergeCell ref="E18:F18"/>
    <mergeCell ref="G18:H18"/>
    <mergeCell ref="G19:H19"/>
    <mergeCell ref="D21:E21"/>
    <mergeCell ref="G21:H21"/>
    <mergeCell ref="D20:E20"/>
    <mergeCell ref="C13:C19"/>
    <mergeCell ref="B12:C12"/>
    <mergeCell ref="B13:B20"/>
    <mergeCell ref="C36:C43"/>
    <mergeCell ref="B48:B57"/>
    <mergeCell ref="G30:H30"/>
    <mergeCell ref="D24:I24"/>
    <mergeCell ref="E29:F29"/>
    <mergeCell ref="G29:H29"/>
    <mergeCell ref="E28:F28"/>
    <mergeCell ref="G54:H54"/>
    <mergeCell ref="D51:F51"/>
    <mergeCell ref="G51:I51"/>
    <mergeCell ref="E52:F52"/>
    <mergeCell ref="G52:H52"/>
    <mergeCell ref="B24:B32"/>
    <mergeCell ref="B36:B44"/>
  </mergeCells>
  <hyperlinks>
    <hyperlink ref="B59" r:id="rId1" xr:uid="{00000000-0004-0000-0400-000002000000}"/>
    <hyperlink ref="B10" r:id="rId2" xr:uid="{00000000-0004-0000-0400-000003000000}"/>
    <hyperlink ref="B21" r:id="rId3" xr:uid="{00000000-0004-0000-0400-000004000000}"/>
    <hyperlink ref="B33" r:id="rId4" xr:uid="{E98A0A77-C07F-4BB8-9DA1-E2C7357EC98E}"/>
    <hyperlink ref="B45" r:id="rId5" xr:uid="{01905E45-C9F4-40B3-BC36-540E29F13930}"/>
  </hyperlinks>
  <pageMargins left="0.39370078740157483" right="7.874015748031496E-2" top="0.74803149606299213" bottom="0.74803149606299213" header="0" footer="0"/>
  <pageSetup paperSize="9" scale="80" orientation="portrait" r:id="rId6"/>
  <headerFooter>
    <oddHeader>&amp;C&amp;11Studio Plus</oddHeader>
    <oddFooter>&amp;C&amp;11&amp;A</oddFooter>
  </headerFooter>
  <drawing r:id="rId7"/>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List51">
    <pageSetUpPr fitToPage="1"/>
  </sheetPr>
  <dimension ref="A1:J49"/>
  <sheetViews>
    <sheetView zoomScale="90" zoomScaleNormal="90" zoomScaleSheetLayoutView="90" workbookViewId="0">
      <selection activeCell="C18" sqref="C18"/>
    </sheetView>
  </sheetViews>
  <sheetFormatPr baseColWidth="10" defaultColWidth="14.3984375" defaultRowHeight="15" customHeight="1"/>
  <cols>
    <col min="1" max="1" width="2.3984375" style="836" customWidth="1"/>
    <col min="2" max="2" width="19.19921875" customWidth="1"/>
    <col min="3" max="3" width="41.3984375" customWidth="1"/>
    <col min="4" max="4" width="10" customWidth="1"/>
    <col min="5" max="10" width="9.796875" customWidth="1"/>
    <col min="11" max="11" width="10.796875" bestFit="1" customWidth="1"/>
    <col min="12" max="26" width="8.796875" customWidth="1"/>
  </cols>
  <sheetData>
    <row r="1" spans="1:10" ht="18" customHeight="1">
      <c r="A1" s="1673" t="s">
        <v>1734</v>
      </c>
      <c r="B1" s="864" t="s">
        <v>649</v>
      </c>
      <c r="C1" s="224"/>
      <c r="D1" s="227"/>
      <c r="E1" s="35" t="s">
        <v>650</v>
      </c>
      <c r="F1" s="35" t="s">
        <v>651</v>
      </c>
      <c r="G1" s="35" t="s">
        <v>652</v>
      </c>
      <c r="H1" s="35" t="s">
        <v>653</v>
      </c>
      <c r="I1" s="35"/>
      <c r="J1" s="70"/>
    </row>
    <row r="2" spans="1:10" ht="14.25" customHeight="1">
      <c r="A2" s="1674"/>
      <c r="B2" s="1756"/>
      <c r="C2" s="26"/>
      <c r="D2" s="26"/>
      <c r="E2" s="1235" t="s">
        <v>2089</v>
      </c>
      <c r="F2" s="1236"/>
      <c r="G2" s="1236"/>
      <c r="H2" s="1236"/>
      <c r="I2" s="1236"/>
      <c r="J2" s="1620"/>
    </row>
    <row r="3" spans="1:10" ht="18" customHeight="1">
      <c r="A3" s="1674"/>
      <c r="B3" s="1756"/>
      <c r="C3" s="1769" t="s">
        <v>583</v>
      </c>
      <c r="D3" s="1464"/>
      <c r="E3" s="37">
        <f>'obsah 2'!D397</f>
        <v>2008</v>
      </c>
      <c r="F3" s="37">
        <f>'obsah 2'!D398</f>
        <v>2145</v>
      </c>
      <c r="G3" s="37">
        <f>'obsah 2'!D399</f>
        <v>2828</v>
      </c>
      <c r="H3" s="37">
        <f>'obsah 2'!D400</f>
        <v>2963</v>
      </c>
      <c r="I3" s="37"/>
      <c r="J3" s="38"/>
    </row>
    <row r="4" spans="1:10" ht="14.25" customHeight="1">
      <c r="A4" s="1674"/>
      <c r="B4" s="1756"/>
      <c r="C4" s="1770" t="s">
        <v>584</v>
      </c>
      <c r="D4" s="1771"/>
      <c r="E4" s="53">
        <v>1947</v>
      </c>
      <c r="F4" s="53">
        <v>2136</v>
      </c>
      <c r="G4" s="53">
        <v>2661</v>
      </c>
      <c r="H4" s="53">
        <v>2850</v>
      </c>
      <c r="I4" s="53"/>
      <c r="J4" s="55"/>
    </row>
    <row r="5" spans="1:10" ht="14.25" customHeight="1">
      <c r="A5" s="1674"/>
      <c r="B5" s="1756"/>
      <c r="C5" s="26" t="s">
        <v>549</v>
      </c>
      <c r="D5" s="243" t="s">
        <v>654</v>
      </c>
      <c r="E5" s="1625" t="s">
        <v>586</v>
      </c>
      <c r="F5" s="1236"/>
      <c r="G5" s="1236"/>
      <c r="H5" s="1259"/>
      <c r="I5" s="99" t="s">
        <v>70</v>
      </c>
      <c r="J5" s="44" t="s">
        <v>1013</v>
      </c>
    </row>
    <row r="6" spans="1:10" ht="14.25" customHeight="1">
      <c r="A6" s="1674"/>
      <c r="B6" s="1756"/>
      <c r="C6" s="26" t="s">
        <v>587</v>
      </c>
      <c r="D6" s="243" t="s">
        <v>655</v>
      </c>
      <c r="E6" s="244" t="s">
        <v>656</v>
      </c>
      <c r="F6" s="244" t="s">
        <v>225</v>
      </c>
      <c r="G6" s="244" t="s">
        <v>657</v>
      </c>
      <c r="H6" s="244" t="s">
        <v>166</v>
      </c>
      <c r="I6" s="1624" t="s">
        <v>593</v>
      </c>
      <c r="J6" s="1620"/>
    </row>
    <row r="7" spans="1:10" ht="14.25" customHeight="1">
      <c r="A7" s="1674"/>
      <c r="B7" s="1756"/>
      <c r="C7" s="26" t="s">
        <v>594</v>
      </c>
      <c r="D7" s="245" t="s">
        <v>658</v>
      </c>
      <c r="E7" s="1757" t="s">
        <v>1293</v>
      </c>
      <c r="F7" s="1758"/>
      <c r="G7" s="1758"/>
      <c r="H7" s="1758"/>
      <c r="I7" s="1758"/>
      <c r="J7" s="1759"/>
    </row>
    <row r="8" spans="1:10" ht="14.25" customHeight="1">
      <c r="A8" s="1674"/>
      <c r="B8" s="1756"/>
      <c r="C8" s="26" t="s">
        <v>596</v>
      </c>
      <c r="D8" s="245" t="s">
        <v>659</v>
      </c>
      <c r="E8" s="1760" t="s">
        <v>598</v>
      </c>
      <c r="F8" s="1236"/>
      <c r="G8" s="1236"/>
      <c r="H8" s="1259"/>
      <c r="I8" s="1761"/>
      <c r="J8" s="1762"/>
    </row>
    <row r="9" spans="1:10" ht="14.25" customHeight="1">
      <c r="A9" s="1674"/>
      <c r="B9" s="1756"/>
      <c r="C9" s="26" t="s">
        <v>1312</v>
      </c>
      <c r="D9" s="18" t="s">
        <v>660</v>
      </c>
      <c r="E9" s="244" t="s">
        <v>442</v>
      </c>
      <c r="F9" s="45" t="s">
        <v>661</v>
      </c>
      <c r="G9" s="45" t="s">
        <v>662</v>
      </c>
      <c r="H9" s="244" t="s">
        <v>663</v>
      </c>
      <c r="I9" s="1763"/>
      <c r="J9" s="1762"/>
    </row>
    <row r="10" spans="1:10" ht="14.25" customHeight="1">
      <c r="A10" s="1674"/>
      <c r="B10" s="1756"/>
      <c r="C10" s="26" t="s">
        <v>1313</v>
      </c>
      <c r="D10" s="212" t="s">
        <v>664</v>
      </c>
      <c r="E10" s="1794" t="s">
        <v>1736</v>
      </c>
      <c r="F10" s="1795"/>
      <c r="G10" s="1795"/>
      <c r="H10" s="1795"/>
      <c r="I10" s="1795"/>
      <c r="J10" s="1796"/>
    </row>
    <row r="11" spans="1:10" ht="14.25" customHeight="1">
      <c r="A11" s="1674"/>
      <c r="B11" s="719" t="s">
        <v>504</v>
      </c>
      <c r="C11" s="26"/>
      <c r="D11" s="212"/>
      <c r="E11" s="1794"/>
      <c r="F11" s="1795"/>
      <c r="G11" s="1795"/>
      <c r="H11" s="1795"/>
      <c r="I11" s="1795"/>
      <c r="J11" s="1797"/>
    </row>
    <row r="12" spans="1:10" ht="14.25" customHeight="1">
      <c r="A12" s="1675"/>
      <c r="B12" s="239" t="s">
        <v>1061</v>
      </c>
      <c r="C12" s="246"/>
      <c r="D12" s="246"/>
      <c r="E12" s="1798"/>
      <c r="F12" s="1798"/>
      <c r="G12" s="1798"/>
      <c r="H12" s="1798"/>
      <c r="I12" s="1798"/>
      <c r="J12" s="1799"/>
    </row>
    <row r="13" spans="1:10" ht="10.25" customHeight="1">
      <c r="A13" s="838"/>
      <c r="B13" s="5"/>
      <c r="C13" s="5"/>
      <c r="D13" s="5"/>
      <c r="E13" s="28"/>
      <c r="F13" s="28"/>
      <c r="G13" s="28"/>
      <c r="H13" s="28"/>
      <c r="I13" s="28"/>
      <c r="J13" s="28"/>
    </row>
    <row r="14" spans="1:10" ht="18" customHeight="1">
      <c r="A14" s="1673" t="s">
        <v>1734</v>
      </c>
      <c r="B14" s="864" t="s">
        <v>665</v>
      </c>
      <c r="C14" s="224"/>
      <c r="D14" s="227"/>
      <c r="E14" s="35" t="s">
        <v>666</v>
      </c>
      <c r="F14" s="35" t="s">
        <v>667</v>
      </c>
      <c r="G14" s="35" t="s">
        <v>668</v>
      </c>
      <c r="H14" s="35" t="s">
        <v>669</v>
      </c>
      <c r="I14" s="35"/>
      <c r="J14" s="70"/>
    </row>
    <row r="15" spans="1:10" ht="14.25" customHeight="1">
      <c r="A15" s="1674"/>
      <c r="B15" s="1756"/>
      <c r="C15" s="26"/>
      <c r="D15" s="26"/>
      <c r="E15" s="1235" t="s">
        <v>2089</v>
      </c>
      <c r="F15" s="1236"/>
      <c r="G15" s="1236"/>
      <c r="H15" s="1236"/>
      <c r="I15" s="1236"/>
      <c r="J15" s="1620"/>
    </row>
    <row r="16" spans="1:10" ht="18" customHeight="1">
      <c r="A16" s="1674"/>
      <c r="B16" s="1756"/>
      <c r="C16" s="1769" t="s">
        <v>583</v>
      </c>
      <c r="D16" s="1464"/>
      <c r="E16" s="37">
        <f>'obsah 2'!D401</f>
        <v>1983</v>
      </c>
      <c r="F16" s="37">
        <f>'obsah 2'!D402</f>
        <v>2119</v>
      </c>
      <c r="G16" s="37">
        <f>'obsah 2'!D403</f>
        <v>2801</v>
      </c>
      <c r="H16" s="37">
        <f>'obsah 2'!D404</f>
        <v>2938</v>
      </c>
      <c r="I16" s="37"/>
      <c r="J16" s="38"/>
    </row>
    <row r="17" spans="1:10" ht="14.25" customHeight="1">
      <c r="A17" s="1674"/>
      <c r="B17" s="1756"/>
      <c r="C17" s="1770" t="s">
        <v>584</v>
      </c>
      <c r="D17" s="1771"/>
      <c r="E17" s="53">
        <v>1947</v>
      </c>
      <c r="F17" s="53">
        <v>2136</v>
      </c>
      <c r="G17" s="53">
        <v>2661</v>
      </c>
      <c r="H17" s="53">
        <v>2850</v>
      </c>
      <c r="I17" s="53"/>
      <c r="J17" s="55"/>
    </row>
    <row r="18" spans="1:10" ht="14.25" customHeight="1">
      <c r="A18" s="1674"/>
      <c r="B18" s="1756"/>
      <c r="C18" s="26" t="s">
        <v>549</v>
      </c>
      <c r="D18" s="243" t="s">
        <v>670</v>
      </c>
      <c r="E18" s="1625" t="s">
        <v>586</v>
      </c>
      <c r="F18" s="1236"/>
      <c r="G18" s="1236"/>
      <c r="H18" s="1259"/>
      <c r="I18" s="99" t="s">
        <v>70</v>
      </c>
      <c r="J18" s="44" t="s">
        <v>1013</v>
      </c>
    </row>
    <row r="19" spans="1:10" ht="14.25" customHeight="1">
      <c r="A19" s="1674"/>
      <c r="B19" s="1756"/>
      <c r="C19" s="26" t="s">
        <v>587</v>
      </c>
      <c r="D19" s="243" t="s">
        <v>671</v>
      </c>
      <c r="E19" s="244" t="s">
        <v>672</v>
      </c>
      <c r="F19" s="244" t="s">
        <v>470</v>
      </c>
      <c r="G19" s="244" t="s">
        <v>241</v>
      </c>
      <c r="H19" s="244" t="s">
        <v>454</v>
      </c>
      <c r="I19" s="1624" t="s">
        <v>593</v>
      </c>
      <c r="J19" s="1620"/>
    </row>
    <row r="20" spans="1:10" ht="14.25" customHeight="1">
      <c r="A20" s="1674"/>
      <c r="B20" s="1756"/>
      <c r="C20" s="26" t="s">
        <v>594</v>
      </c>
      <c r="D20" s="245" t="s">
        <v>673</v>
      </c>
      <c r="E20" s="1757" t="s">
        <v>1293</v>
      </c>
      <c r="F20" s="1758"/>
      <c r="G20" s="1758"/>
      <c r="H20" s="1758"/>
      <c r="I20" s="1758"/>
      <c r="J20" s="1759"/>
    </row>
    <row r="21" spans="1:10" ht="14.25" customHeight="1">
      <c r="A21" s="1674"/>
      <c r="B21" s="1756"/>
      <c r="C21" s="26" t="s">
        <v>596</v>
      </c>
      <c r="D21" s="245" t="s">
        <v>674</v>
      </c>
      <c r="E21" s="1760" t="s">
        <v>598</v>
      </c>
      <c r="F21" s="1236"/>
      <c r="G21" s="1236"/>
      <c r="H21" s="1259"/>
      <c r="I21" s="1761"/>
      <c r="J21" s="1762"/>
    </row>
    <row r="22" spans="1:10" ht="14.25" customHeight="1">
      <c r="A22" s="1674"/>
      <c r="B22" s="1756"/>
      <c r="C22" s="26" t="s">
        <v>1312</v>
      </c>
      <c r="D22" s="18" t="s">
        <v>675</v>
      </c>
      <c r="E22" s="244" t="s">
        <v>442</v>
      </c>
      <c r="F22" s="45" t="s">
        <v>661</v>
      </c>
      <c r="G22" s="45" t="s">
        <v>662</v>
      </c>
      <c r="H22" s="244" t="s">
        <v>663</v>
      </c>
      <c r="I22" s="1763"/>
      <c r="J22" s="1762"/>
    </row>
    <row r="23" spans="1:10" ht="14.25" customHeight="1">
      <c r="A23" s="1674"/>
      <c r="B23" s="1756"/>
      <c r="C23" s="26" t="s">
        <v>1313</v>
      </c>
      <c r="D23" s="212" t="s">
        <v>676</v>
      </c>
      <c r="E23" s="1794" t="s">
        <v>1737</v>
      </c>
      <c r="F23" s="1795"/>
      <c r="G23" s="1795"/>
      <c r="H23" s="1795"/>
      <c r="I23" s="1795"/>
      <c r="J23" s="1796"/>
    </row>
    <row r="24" spans="1:10" ht="14.25" customHeight="1">
      <c r="A24" s="1674"/>
      <c r="B24" s="719" t="s">
        <v>504</v>
      </c>
      <c r="C24" s="26"/>
      <c r="D24" s="212"/>
      <c r="E24" s="1794"/>
      <c r="F24" s="1795"/>
      <c r="G24" s="1795"/>
      <c r="H24" s="1795"/>
      <c r="I24" s="1795"/>
      <c r="J24" s="1797"/>
    </row>
    <row r="25" spans="1:10" ht="14.25" customHeight="1">
      <c r="A25" s="1675"/>
      <c r="B25" s="239" t="s">
        <v>1061</v>
      </c>
      <c r="C25" s="246"/>
      <c r="D25" s="246"/>
      <c r="E25" s="1798"/>
      <c r="F25" s="1798"/>
      <c r="G25" s="1798"/>
      <c r="H25" s="1798"/>
      <c r="I25" s="1798"/>
      <c r="J25" s="1799"/>
    </row>
    <row r="26" spans="1:10" ht="10.25" customHeight="1">
      <c r="A26" s="838"/>
      <c r="B26" s="5"/>
      <c r="C26" s="5"/>
      <c r="D26" s="5"/>
      <c r="E26" s="28"/>
      <c r="F26" s="28"/>
      <c r="G26" s="28"/>
      <c r="H26" s="28"/>
      <c r="I26" s="28"/>
      <c r="J26" s="28"/>
    </row>
    <row r="27" spans="1:10" ht="18" customHeight="1">
      <c r="A27" s="1673" t="s">
        <v>1734</v>
      </c>
      <c r="B27" s="864" t="s">
        <v>40</v>
      </c>
      <c r="C27" s="224"/>
      <c r="D27" s="227"/>
      <c r="E27" s="35" t="s">
        <v>677</v>
      </c>
      <c r="F27" s="35" t="s">
        <v>678</v>
      </c>
      <c r="G27" s="35" t="s">
        <v>679</v>
      </c>
      <c r="H27" s="35" t="s">
        <v>680</v>
      </c>
      <c r="I27" s="35"/>
      <c r="J27" s="70"/>
    </row>
    <row r="28" spans="1:10" ht="14.25" customHeight="1">
      <c r="A28" s="1674"/>
      <c r="B28" s="1756"/>
      <c r="C28" s="26"/>
      <c r="D28" s="26"/>
      <c r="E28" s="1235" t="s">
        <v>2089</v>
      </c>
      <c r="F28" s="1236"/>
      <c r="G28" s="1236"/>
      <c r="H28" s="1236"/>
      <c r="I28" s="1236"/>
      <c r="J28" s="1620"/>
    </row>
    <row r="29" spans="1:10" ht="18" customHeight="1">
      <c r="A29" s="1674"/>
      <c r="B29" s="1756"/>
      <c r="C29" s="1769" t="s">
        <v>583</v>
      </c>
      <c r="D29" s="1464"/>
      <c r="E29" s="37">
        <f>'obsah 2'!D405</f>
        <v>1244</v>
      </c>
      <c r="F29" s="37">
        <f>'obsah 2'!D406</f>
        <v>1380</v>
      </c>
      <c r="G29" s="37">
        <f>'obsah 2'!D407</f>
        <v>2062</v>
      </c>
      <c r="H29" s="37">
        <f>'obsah 2'!D408</f>
        <v>2196</v>
      </c>
      <c r="I29" s="37"/>
      <c r="J29" s="38"/>
    </row>
    <row r="30" spans="1:10" ht="14.25" customHeight="1">
      <c r="A30" s="1674"/>
      <c r="B30" s="1756"/>
      <c r="C30" s="1770" t="s">
        <v>584</v>
      </c>
      <c r="D30" s="1771"/>
      <c r="E30" s="53">
        <v>1477</v>
      </c>
      <c r="F30" s="53">
        <v>1667</v>
      </c>
      <c r="G30" s="53">
        <v>2190</v>
      </c>
      <c r="H30" s="53">
        <v>2380</v>
      </c>
      <c r="I30" s="53"/>
      <c r="J30" s="55"/>
    </row>
    <row r="31" spans="1:10" ht="14.25" customHeight="1">
      <c r="A31" s="1674"/>
      <c r="B31" s="1756"/>
      <c r="C31" s="26" t="s">
        <v>549</v>
      </c>
      <c r="D31" s="243" t="s">
        <v>681</v>
      </c>
      <c r="E31" s="1625" t="s">
        <v>586</v>
      </c>
      <c r="F31" s="1236"/>
      <c r="G31" s="1236"/>
      <c r="H31" s="1259"/>
      <c r="I31" s="99" t="s">
        <v>70</v>
      </c>
      <c r="J31" s="44" t="s">
        <v>1013</v>
      </c>
    </row>
    <row r="32" spans="1:10" ht="14.25" customHeight="1">
      <c r="A32" s="1674"/>
      <c r="B32" s="1756"/>
      <c r="C32" s="26" t="s">
        <v>587</v>
      </c>
      <c r="D32" s="243" t="s">
        <v>682</v>
      </c>
      <c r="E32" s="244" t="s">
        <v>231</v>
      </c>
      <c r="F32" s="244" t="s">
        <v>683</v>
      </c>
      <c r="G32" s="244" t="s">
        <v>684</v>
      </c>
      <c r="H32" s="244" t="s">
        <v>238</v>
      </c>
      <c r="I32" s="1624" t="s">
        <v>593</v>
      </c>
      <c r="J32" s="1620"/>
    </row>
    <row r="33" spans="1:10" ht="14.25" customHeight="1">
      <c r="A33" s="1674"/>
      <c r="B33" s="1756"/>
      <c r="C33" s="26" t="s">
        <v>594</v>
      </c>
      <c r="D33" s="245" t="s">
        <v>685</v>
      </c>
      <c r="E33" s="1757" t="s">
        <v>1293</v>
      </c>
      <c r="F33" s="1758"/>
      <c r="G33" s="1758"/>
      <c r="H33" s="1758"/>
      <c r="I33" s="1758"/>
      <c r="J33" s="1759"/>
    </row>
    <row r="34" spans="1:10" ht="14.25" customHeight="1">
      <c r="A34" s="1674"/>
      <c r="B34" s="1756"/>
      <c r="C34" s="26" t="s">
        <v>596</v>
      </c>
      <c r="D34" s="245" t="s">
        <v>686</v>
      </c>
      <c r="E34" s="1760" t="s">
        <v>598</v>
      </c>
      <c r="F34" s="1236"/>
      <c r="G34" s="1236"/>
      <c r="H34" s="1259"/>
      <c r="I34" s="1761"/>
      <c r="J34" s="1762"/>
    </row>
    <row r="35" spans="1:10" ht="14.25" customHeight="1">
      <c r="A35" s="1674"/>
      <c r="B35" s="1756"/>
      <c r="C35" s="26" t="s">
        <v>1312</v>
      </c>
      <c r="D35" s="18" t="s">
        <v>687</v>
      </c>
      <c r="E35" s="244" t="s">
        <v>451</v>
      </c>
      <c r="F35" s="45" t="s">
        <v>2131</v>
      </c>
      <c r="G35" s="45" t="s">
        <v>2132</v>
      </c>
      <c r="H35" s="244" t="s">
        <v>2133</v>
      </c>
      <c r="I35" s="1763"/>
      <c r="J35" s="1762"/>
    </row>
    <row r="36" spans="1:10" ht="14.25" customHeight="1">
      <c r="A36" s="1674"/>
      <c r="B36" s="719" t="s">
        <v>504</v>
      </c>
      <c r="C36" s="26" t="s">
        <v>1313</v>
      </c>
      <c r="D36" s="212" t="s">
        <v>688</v>
      </c>
      <c r="E36" s="1794" t="s">
        <v>1738</v>
      </c>
      <c r="F36" s="1795"/>
      <c r="G36" s="1795"/>
      <c r="H36" s="1795"/>
      <c r="I36" s="1795"/>
      <c r="J36" s="1796"/>
    </row>
    <row r="37" spans="1:10" ht="14.25" customHeight="1">
      <c r="A37" s="1675"/>
      <c r="B37" s="239" t="s">
        <v>1061</v>
      </c>
      <c r="C37" s="246"/>
      <c r="D37" s="246"/>
      <c r="E37" s="1798"/>
      <c r="F37" s="1798"/>
      <c r="G37" s="1798"/>
      <c r="H37" s="1798"/>
      <c r="I37" s="1798"/>
      <c r="J37" s="1799"/>
    </row>
    <row r="38" spans="1:10" ht="10.25" customHeight="1">
      <c r="A38" s="838"/>
      <c r="B38" s="5"/>
      <c r="C38" s="5"/>
      <c r="D38" s="5"/>
      <c r="E38" s="28"/>
      <c r="F38" s="28"/>
      <c r="G38" s="28"/>
      <c r="H38" s="28"/>
      <c r="I38" s="28"/>
      <c r="J38" s="28"/>
    </row>
    <row r="39" spans="1:10" ht="18" customHeight="1">
      <c r="A39" s="1673" t="s">
        <v>1734</v>
      </c>
      <c r="B39" s="864" t="s">
        <v>689</v>
      </c>
      <c r="C39" s="224"/>
      <c r="D39" s="227"/>
      <c r="E39" s="35" t="s">
        <v>690</v>
      </c>
      <c r="F39" s="35" t="s">
        <v>691</v>
      </c>
      <c r="G39" s="35" t="s">
        <v>692</v>
      </c>
      <c r="H39" s="35" t="s">
        <v>693</v>
      </c>
      <c r="I39" s="35"/>
      <c r="J39" s="70"/>
    </row>
    <row r="40" spans="1:10" ht="14.25" customHeight="1">
      <c r="A40" s="1674"/>
      <c r="B40" s="242"/>
      <c r="C40" s="26"/>
      <c r="D40" s="26"/>
      <c r="E40" s="1235" t="s">
        <v>2089</v>
      </c>
      <c r="F40" s="1236"/>
      <c r="G40" s="1236"/>
      <c r="H40" s="1236"/>
      <c r="I40" s="1236"/>
      <c r="J40" s="1620"/>
    </row>
    <row r="41" spans="1:10" ht="18" customHeight="1">
      <c r="A41" s="1674"/>
      <c r="B41" s="1756"/>
      <c r="C41" s="1769" t="s">
        <v>583</v>
      </c>
      <c r="D41" s="1464"/>
      <c r="E41" s="37">
        <f>'obsah 2'!D409</f>
        <v>1337</v>
      </c>
      <c r="F41" s="37">
        <f>'obsah 2'!D410</f>
        <v>1474</v>
      </c>
      <c r="G41" s="37">
        <f>'obsah 2'!D411</f>
        <v>2157</v>
      </c>
      <c r="H41" s="37">
        <f>'obsah 2'!D412</f>
        <v>2293</v>
      </c>
      <c r="I41" s="37"/>
      <c r="J41" s="38"/>
    </row>
    <row r="42" spans="1:10" ht="14.25" customHeight="1">
      <c r="A42" s="1674"/>
      <c r="B42" s="1756"/>
      <c r="C42" s="1770" t="s">
        <v>584</v>
      </c>
      <c r="D42" s="1771"/>
      <c r="E42" s="53">
        <v>1353</v>
      </c>
      <c r="F42" s="53">
        <v>1542</v>
      </c>
      <c r="G42" s="53">
        <v>2067</v>
      </c>
      <c r="H42" s="53">
        <v>2256</v>
      </c>
      <c r="I42" s="53"/>
      <c r="J42" s="55"/>
    </row>
    <row r="43" spans="1:10" ht="14.25" customHeight="1">
      <c r="A43" s="1674"/>
      <c r="B43" s="1756"/>
      <c r="C43" s="26" t="s">
        <v>549</v>
      </c>
      <c r="D43" s="243" t="s">
        <v>694</v>
      </c>
      <c r="E43" s="1625" t="s">
        <v>586</v>
      </c>
      <c r="F43" s="1236"/>
      <c r="G43" s="1236"/>
      <c r="H43" s="1259"/>
      <c r="I43" s="99" t="s">
        <v>70</v>
      </c>
      <c r="J43" s="44" t="s">
        <v>1013</v>
      </c>
    </row>
    <row r="44" spans="1:10" ht="14.25" customHeight="1">
      <c r="A44" s="1674"/>
      <c r="B44" s="1756"/>
      <c r="C44" s="26" t="s">
        <v>587</v>
      </c>
      <c r="D44" s="243" t="s">
        <v>695</v>
      </c>
      <c r="E44" s="244" t="s">
        <v>696</v>
      </c>
      <c r="F44" s="244" t="s">
        <v>697</v>
      </c>
      <c r="G44" s="244" t="s">
        <v>252</v>
      </c>
      <c r="H44" s="244" t="s">
        <v>234</v>
      </c>
      <c r="I44" s="1624" t="s">
        <v>593</v>
      </c>
      <c r="J44" s="1620"/>
    </row>
    <row r="45" spans="1:10" ht="14.25" customHeight="1">
      <c r="A45" s="1674"/>
      <c r="B45" s="1756"/>
      <c r="C45" s="26" t="s">
        <v>594</v>
      </c>
      <c r="D45" s="245" t="s">
        <v>698</v>
      </c>
      <c r="E45" s="1757" t="s">
        <v>1293</v>
      </c>
      <c r="F45" s="1758"/>
      <c r="G45" s="1758"/>
      <c r="H45" s="1758"/>
      <c r="I45" s="1758"/>
      <c r="J45" s="1759"/>
    </row>
    <row r="46" spans="1:10" ht="14.25" customHeight="1">
      <c r="A46" s="1674"/>
      <c r="B46" s="1756"/>
      <c r="C46" s="26" t="s">
        <v>596</v>
      </c>
      <c r="D46" s="245" t="s">
        <v>699</v>
      </c>
      <c r="E46" s="1760" t="s">
        <v>598</v>
      </c>
      <c r="F46" s="1236"/>
      <c r="G46" s="1236"/>
      <c r="H46" s="1259"/>
      <c r="I46" s="1761"/>
      <c r="J46" s="1762"/>
    </row>
    <row r="47" spans="1:10" ht="14.25" customHeight="1">
      <c r="A47" s="1674"/>
      <c r="B47" s="1756"/>
      <c r="C47" s="26" t="s">
        <v>599</v>
      </c>
      <c r="D47" s="18" t="s">
        <v>700</v>
      </c>
      <c r="E47" s="244" t="s">
        <v>616</v>
      </c>
      <c r="F47" s="45" t="s">
        <v>661</v>
      </c>
      <c r="G47" s="45" t="s">
        <v>576</v>
      </c>
      <c r="H47" s="244" t="s">
        <v>572</v>
      </c>
      <c r="I47" s="1763"/>
      <c r="J47" s="1762"/>
    </row>
    <row r="48" spans="1:10" ht="14.25" customHeight="1">
      <c r="A48" s="1674"/>
      <c r="B48" s="719" t="s">
        <v>504</v>
      </c>
      <c r="C48" s="26" t="s">
        <v>603</v>
      </c>
      <c r="D48" s="212" t="s">
        <v>701</v>
      </c>
      <c r="E48" s="1794" t="s">
        <v>1739</v>
      </c>
      <c r="F48" s="1795"/>
      <c r="G48" s="1795"/>
      <c r="H48" s="1795"/>
      <c r="I48" s="1795"/>
      <c r="J48" s="1796"/>
    </row>
    <row r="49" spans="1:10" ht="14.25" customHeight="1">
      <c r="A49" s="1675"/>
      <c r="B49" s="239" t="s">
        <v>1061</v>
      </c>
      <c r="C49" s="246"/>
      <c r="D49" s="246"/>
      <c r="E49" s="1798"/>
      <c r="F49" s="1798"/>
      <c r="G49" s="1798"/>
      <c r="H49" s="1798"/>
      <c r="I49" s="1798"/>
      <c r="J49" s="1799"/>
    </row>
  </sheetData>
  <mergeCells count="44">
    <mergeCell ref="A39:A49"/>
    <mergeCell ref="I46:J47"/>
    <mergeCell ref="E48:J49"/>
    <mergeCell ref="E20:J20"/>
    <mergeCell ref="E21:H21"/>
    <mergeCell ref="E40:J40"/>
    <mergeCell ref="E43:H43"/>
    <mergeCell ref="I44:J44"/>
    <mergeCell ref="E45:J45"/>
    <mergeCell ref="E46:H46"/>
    <mergeCell ref="A27:A37"/>
    <mergeCell ref="C29:D29"/>
    <mergeCell ref="C30:D30"/>
    <mergeCell ref="A14:A25"/>
    <mergeCell ref="E15:J15"/>
    <mergeCell ref="E18:H18"/>
    <mergeCell ref="A1:A12"/>
    <mergeCell ref="E2:J2"/>
    <mergeCell ref="C3:D3"/>
    <mergeCell ref="C4:D4"/>
    <mergeCell ref="E5:H5"/>
    <mergeCell ref="I6:J6"/>
    <mergeCell ref="B2:B10"/>
    <mergeCell ref="B41:B47"/>
    <mergeCell ref="C16:D16"/>
    <mergeCell ref="C17:D17"/>
    <mergeCell ref="E36:J37"/>
    <mergeCell ref="I21:J22"/>
    <mergeCell ref="E23:J25"/>
    <mergeCell ref="E28:J28"/>
    <mergeCell ref="E31:H31"/>
    <mergeCell ref="I32:J32"/>
    <mergeCell ref="E33:J33"/>
    <mergeCell ref="E34:H34"/>
    <mergeCell ref="C41:D41"/>
    <mergeCell ref="C42:D42"/>
    <mergeCell ref="I34:J35"/>
    <mergeCell ref="B28:B35"/>
    <mergeCell ref="I19:J19"/>
    <mergeCell ref="B15:B23"/>
    <mergeCell ref="E7:J7"/>
    <mergeCell ref="E8:H8"/>
    <mergeCell ref="I8:J9"/>
    <mergeCell ref="E10:J12"/>
  </mergeCells>
  <hyperlinks>
    <hyperlink ref="B12" r:id="rId1" xr:uid="{00000000-0004-0000-3200-000000000000}"/>
    <hyperlink ref="B25" r:id="rId2" xr:uid="{00000000-0004-0000-3200-000001000000}"/>
    <hyperlink ref="B37" r:id="rId3" xr:uid="{00000000-0004-0000-3200-000002000000}"/>
    <hyperlink ref="B49" r:id="rId4" xr:uid="{00000000-0004-0000-3200-000003000000}"/>
  </hyperlinks>
  <pageMargins left="0.39370078740157483" right="7.874015748031496E-2" top="0.74803149606299213" bottom="0.74803149606299213" header="0" footer="0"/>
  <pageSetup paperSize="9" scale="81" orientation="portrait" horizontalDpi="4294967295" verticalDpi="4294967295" r:id="rId5"/>
  <headerFooter>
    <oddHeader>&amp;C&amp;11Workshop</oddHeader>
    <oddFooter>&amp;C&amp;11&amp;A</oddFooter>
  </headerFooter>
  <drawing r:id="rId6"/>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List52">
    <pageSetUpPr fitToPage="1"/>
  </sheetPr>
  <dimension ref="A1:J51"/>
  <sheetViews>
    <sheetView zoomScale="90" zoomScaleNormal="90" zoomScaleSheetLayoutView="90" workbookViewId="0">
      <selection activeCell="C2" sqref="C2:C8"/>
    </sheetView>
  </sheetViews>
  <sheetFormatPr baseColWidth="10" defaultColWidth="14.3984375" defaultRowHeight="15" customHeight="1"/>
  <cols>
    <col min="1" max="1" width="2.3984375" style="836" customWidth="1"/>
    <col min="2" max="2" width="19.19921875" customWidth="1"/>
    <col min="3" max="3" width="41.3984375" customWidth="1"/>
    <col min="4" max="4" width="10" customWidth="1"/>
    <col min="5" max="10" width="9.796875" customWidth="1"/>
    <col min="11" max="11" width="10.796875" bestFit="1" customWidth="1"/>
    <col min="12" max="14" width="9.19921875" customWidth="1"/>
    <col min="15" max="26" width="8.796875" customWidth="1"/>
  </cols>
  <sheetData>
    <row r="1" spans="1:10" ht="18" customHeight="1">
      <c r="A1" s="1283" t="s">
        <v>1734</v>
      </c>
      <c r="B1" s="846" t="s">
        <v>45</v>
      </c>
      <c r="C1" s="216"/>
      <c r="D1" s="216"/>
      <c r="E1" s="287">
        <v>0</v>
      </c>
      <c r="F1" s="442" t="s">
        <v>1111</v>
      </c>
      <c r="G1" s="287" t="s">
        <v>1112</v>
      </c>
      <c r="H1" s="287" t="s">
        <v>481</v>
      </c>
      <c r="I1" s="299" t="s">
        <v>113</v>
      </c>
      <c r="J1" s="295"/>
    </row>
    <row r="2" spans="1:10" ht="14.25" customHeight="1">
      <c r="A2" s="1284"/>
      <c r="B2" s="1242"/>
      <c r="C2" s="1802" t="s">
        <v>1454</v>
      </c>
      <c r="D2" s="592"/>
      <c r="E2" s="131"/>
      <c r="F2" s="131"/>
      <c r="G2" s="131"/>
      <c r="H2" s="131"/>
      <c r="I2" s="409"/>
      <c r="J2" s="487"/>
    </row>
    <row r="3" spans="1:10" ht="18" customHeight="1">
      <c r="A3" s="1284"/>
      <c r="B3" s="1242"/>
      <c r="C3" s="1803"/>
      <c r="D3" s="592"/>
      <c r="E3" s="37">
        <f>'obsah 2'!C414</f>
        <v>1465</v>
      </c>
      <c r="F3" s="37">
        <f>'obsah 2'!D414</f>
        <v>1514</v>
      </c>
      <c r="G3" s="37">
        <f>'obsah 2'!E414</f>
        <v>1582</v>
      </c>
      <c r="H3" s="37">
        <f>'obsah 2'!F414</f>
        <v>1631</v>
      </c>
      <c r="I3" s="37">
        <f>'obsah 2'!G414</f>
        <v>1836</v>
      </c>
      <c r="J3" s="270"/>
    </row>
    <row r="4" spans="1:10" ht="14.25" customHeight="1">
      <c r="A4" s="1284"/>
      <c r="B4" s="1242"/>
      <c r="C4" s="1803"/>
      <c r="D4" s="592"/>
      <c r="E4" s="113">
        <v>1265</v>
      </c>
      <c r="F4" s="113">
        <v>1319</v>
      </c>
      <c r="G4" s="113">
        <v>1319</v>
      </c>
      <c r="H4" s="113">
        <v>1620</v>
      </c>
      <c r="I4" s="113">
        <v>2254</v>
      </c>
      <c r="J4" s="235"/>
    </row>
    <row r="5" spans="1:10" ht="14.25" customHeight="1">
      <c r="A5" s="1284"/>
      <c r="B5" s="1242"/>
      <c r="C5" s="1803"/>
      <c r="D5" s="592"/>
      <c r="E5" s="1251" t="s">
        <v>66</v>
      </c>
      <c r="F5" s="1256"/>
      <c r="G5" s="1256"/>
      <c r="H5" s="1251" t="s">
        <v>67</v>
      </c>
      <c r="I5" s="1256"/>
      <c r="J5" s="1257"/>
    </row>
    <row r="6" spans="1:10" ht="14.25" customHeight="1">
      <c r="A6" s="1284"/>
      <c r="B6" s="1242"/>
      <c r="C6" s="1803"/>
      <c r="D6" s="592"/>
      <c r="E6" s="42" t="s">
        <v>68</v>
      </c>
      <c r="F6" s="1248" t="s">
        <v>702</v>
      </c>
      <c r="G6" s="1259"/>
      <c r="H6" s="1253" t="s">
        <v>69</v>
      </c>
      <c r="I6" s="1259"/>
      <c r="J6" s="114" t="s">
        <v>661</v>
      </c>
    </row>
    <row r="7" spans="1:10" ht="14.25" customHeight="1">
      <c r="A7" s="1284"/>
      <c r="B7" s="1242"/>
      <c r="C7" s="1803"/>
      <c r="D7" s="592"/>
      <c r="E7" s="42" t="s">
        <v>70</v>
      </c>
      <c r="F7" s="1248" t="s">
        <v>1020</v>
      </c>
      <c r="G7" s="1259"/>
      <c r="H7" s="1253" t="s">
        <v>71</v>
      </c>
      <c r="I7" s="1259"/>
      <c r="J7" s="114">
        <v>60</v>
      </c>
    </row>
    <row r="8" spans="1:10" ht="14.25" customHeight="1">
      <c r="A8" s="1284"/>
      <c r="B8" s="1242"/>
      <c r="C8" s="1803"/>
      <c r="D8" s="592"/>
      <c r="E8" s="42"/>
      <c r="F8" s="42"/>
      <c r="G8" s="45"/>
      <c r="H8" s="1253" t="s">
        <v>577</v>
      </c>
      <c r="I8" s="1259"/>
      <c r="J8" s="114">
        <v>32.5</v>
      </c>
    </row>
    <row r="9" spans="1:10" ht="14.25" customHeight="1">
      <c r="A9" s="1284"/>
      <c r="B9" s="719" t="s">
        <v>504</v>
      </c>
      <c r="C9" s="910"/>
      <c r="D9" s="22"/>
      <c r="E9" s="1253" t="s">
        <v>1296</v>
      </c>
      <c r="F9" s="1259"/>
      <c r="G9" s="45" t="s">
        <v>466</v>
      </c>
      <c r="H9" s="131"/>
      <c r="I9" s="128"/>
      <c r="J9" s="114"/>
    </row>
    <row r="10" spans="1:10" ht="14.25" customHeight="1" thickBot="1">
      <c r="A10" s="1285"/>
      <c r="B10" s="239" t="s">
        <v>1061</v>
      </c>
      <c r="C10" s="594"/>
      <c r="D10" s="594"/>
      <c r="E10" s="911"/>
      <c r="F10" s="911"/>
      <c r="G10" s="911"/>
      <c r="H10" s="205"/>
      <c r="I10" s="205"/>
      <c r="J10" s="206"/>
    </row>
    <row r="11" spans="1:10" ht="10.25" customHeight="1" thickBot="1">
      <c r="A11" s="838"/>
      <c r="B11" s="5"/>
      <c r="C11" s="5"/>
      <c r="D11" s="5"/>
      <c r="E11" s="28"/>
      <c r="F11" s="28"/>
      <c r="G11" s="28"/>
      <c r="H11" s="28"/>
      <c r="I11" s="28"/>
      <c r="J11" s="28"/>
    </row>
    <row r="12" spans="1:10" ht="18" customHeight="1">
      <c r="A12" s="1283" t="s">
        <v>1734</v>
      </c>
      <c r="B12" s="863" t="s">
        <v>37</v>
      </c>
      <c r="C12" s="138"/>
      <c r="D12" s="313"/>
      <c r="E12" s="287" t="s">
        <v>703</v>
      </c>
      <c r="F12" s="287" t="s">
        <v>704</v>
      </c>
      <c r="G12" s="287" t="s">
        <v>705</v>
      </c>
      <c r="H12" s="287" t="s">
        <v>706</v>
      </c>
      <c r="I12" s="287"/>
      <c r="J12" s="335"/>
    </row>
    <row r="13" spans="1:10" ht="14.25" customHeight="1">
      <c r="A13" s="1284"/>
      <c r="B13" s="1756"/>
      <c r="C13" s="592"/>
      <c r="D13" s="592"/>
      <c r="E13" s="1235" t="s">
        <v>2089</v>
      </c>
      <c r="F13" s="1236"/>
      <c r="G13" s="1236"/>
      <c r="H13" s="1236"/>
      <c r="I13" s="1236"/>
      <c r="J13" s="1620"/>
    </row>
    <row r="14" spans="1:10" ht="18" customHeight="1">
      <c r="A14" s="1284"/>
      <c r="B14" s="1756"/>
      <c r="C14" s="1773" t="s">
        <v>583</v>
      </c>
      <c r="D14" s="1464"/>
      <c r="E14" s="37">
        <f>'obsah 2'!D415</f>
        <v>3408</v>
      </c>
      <c r="F14" s="37">
        <f>'obsah 2'!D416</f>
        <v>3673</v>
      </c>
      <c r="G14" s="37">
        <f>'obsah 2'!D417</f>
        <v>4077</v>
      </c>
      <c r="H14" s="37">
        <f>'obsah 2'!D418</f>
        <v>4360</v>
      </c>
      <c r="I14" s="37"/>
      <c r="J14" s="112"/>
    </row>
    <row r="15" spans="1:10" ht="14.25" customHeight="1">
      <c r="A15" s="1284"/>
      <c r="B15" s="1756"/>
      <c r="C15" s="1774" t="s">
        <v>584</v>
      </c>
      <c r="D15" s="1431"/>
      <c r="E15" s="113">
        <v>2753</v>
      </c>
      <c r="F15" s="113">
        <v>2944</v>
      </c>
      <c r="G15" s="113">
        <v>3468</v>
      </c>
      <c r="H15" s="113">
        <v>3656</v>
      </c>
      <c r="I15" s="113"/>
      <c r="J15" s="235"/>
    </row>
    <row r="16" spans="1:10" ht="14.25" customHeight="1">
      <c r="A16" s="1284"/>
      <c r="B16" s="1756"/>
      <c r="C16" s="592" t="s">
        <v>549</v>
      </c>
      <c r="D16" s="716" t="s">
        <v>707</v>
      </c>
      <c r="E16" s="1248" t="s">
        <v>586</v>
      </c>
      <c r="F16" s="1236"/>
      <c r="G16" s="1236"/>
      <c r="H16" s="1259"/>
      <c r="I16" s="99" t="s">
        <v>70</v>
      </c>
      <c r="J16" s="114" t="s">
        <v>1013</v>
      </c>
    </row>
    <row r="17" spans="1:10" ht="14.25" customHeight="1">
      <c r="A17" s="1284"/>
      <c r="B17" s="1756"/>
      <c r="C17" s="592" t="s">
        <v>587</v>
      </c>
      <c r="D17" s="716" t="s">
        <v>708</v>
      </c>
      <c r="E17" s="244" t="s">
        <v>709</v>
      </c>
      <c r="F17" s="244" t="s">
        <v>710</v>
      </c>
      <c r="G17" s="244" t="s">
        <v>236</v>
      </c>
      <c r="H17" s="244" t="s">
        <v>711</v>
      </c>
      <c r="I17" s="1253" t="s">
        <v>593</v>
      </c>
      <c r="J17" s="1237"/>
    </row>
    <row r="18" spans="1:10" ht="14.25" customHeight="1">
      <c r="A18" s="1284"/>
      <c r="B18" s="1756"/>
      <c r="C18" s="592" t="s">
        <v>594</v>
      </c>
      <c r="D18" s="717" t="s">
        <v>712</v>
      </c>
      <c r="E18" s="1784" t="s">
        <v>1293</v>
      </c>
      <c r="F18" s="1280"/>
      <c r="G18" s="1280"/>
      <c r="H18" s="1280"/>
      <c r="I18" s="1280"/>
      <c r="J18" s="1316"/>
    </row>
    <row r="19" spans="1:10" ht="14.25" customHeight="1">
      <c r="A19" s="1284"/>
      <c r="B19" s="1756"/>
      <c r="C19" s="592" t="s">
        <v>596</v>
      </c>
      <c r="D19" s="717" t="s">
        <v>713</v>
      </c>
      <c r="E19" s="1734" t="s">
        <v>598</v>
      </c>
      <c r="F19" s="1236"/>
      <c r="G19" s="1236"/>
      <c r="H19" s="1259"/>
      <c r="I19" s="1776"/>
      <c r="J19" s="1228"/>
    </row>
    <row r="20" spans="1:10" ht="14.25" customHeight="1">
      <c r="A20" s="1284"/>
      <c r="B20" s="1756"/>
      <c r="C20" s="592" t="s">
        <v>599</v>
      </c>
      <c r="D20" s="152" t="s">
        <v>714</v>
      </c>
      <c r="E20" s="244" t="s">
        <v>715</v>
      </c>
      <c r="F20" s="45" t="s">
        <v>716</v>
      </c>
      <c r="G20" s="45" t="s">
        <v>717</v>
      </c>
      <c r="H20" s="244" t="s">
        <v>718</v>
      </c>
      <c r="I20" s="1777"/>
      <c r="J20" s="1228"/>
    </row>
    <row r="21" spans="1:10" ht="14.25" customHeight="1">
      <c r="A21" s="1284"/>
      <c r="B21" s="719" t="s">
        <v>504</v>
      </c>
      <c r="C21" s="592" t="s">
        <v>603</v>
      </c>
      <c r="D21" s="718" t="s">
        <v>719</v>
      </c>
      <c r="E21" s="1800" t="s">
        <v>1740</v>
      </c>
      <c r="F21" s="1777"/>
      <c r="G21" s="1777"/>
      <c r="H21" s="1777"/>
      <c r="I21" s="1777"/>
      <c r="J21" s="1228"/>
    </row>
    <row r="22" spans="1:10" ht="14.25" customHeight="1" thickBot="1">
      <c r="A22" s="1285"/>
      <c r="B22" s="239" t="s">
        <v>1061</v>
      </c>
      <c r="C22" s="159"/>
      <c r="D22" s="159"/>
      <c r="E22" s="1227"/>
      <c r="F22" s="1227"/>
      <c r="G22" s="1227"/>
      <c r="H22" s="1227"/>
      <c r="I22" s="1227"/>
      <c r="J22" s="1801"/>
    </row>
    <row r="23" spans="1:10" ht="10.25" customHeight="1" thickBot="1">
      <c r="A23" s="838"/>
      <c r="B23" s="5"/>
      <c r="C23" s="5"/>
      <c r="D23" s="5"/>
      <c r="E23" s="28"/>
      <c r="F23" s="28"/>
      <c r="G23" s="28"/>
      <c r="H23" s="28"/>
      <c r="I23" s="28"/>
      <c r="J23" s="28"/>
    </row>
    <row r="24" spans="1:10" ht="18" customHeight="1">
      <c r="A24" s="1673" t="s">
        <v>1734</v>
      </c>
      <c r="B24" s="864" t="s">
        <v>41</v>
      </c>
      <c r="C24" s="224"/>
      <c r="D24" s="227"/>
      <c r="E24" s="35" t="s">
        <v>720</v>
      </c>
      <c r="F24" s="35" t="s">
        <v>721</v>
      </c>
      <c r="G24" s="35" t="s">
        <v>722</v>
      </c>
      <c r="H24" s="35" t="s">
        <v>723</v>
      </c>
      <c r="I24" s="35"/>
      <c r="J24" s="70"/>
    </row>
    <row r="25" spans="1:10" ht="14.25" customHeight="1">
      <c r="A25" s="1674"/>
      <c r="B25" s="1756"/>
      <c r="C25" s="26"/>
      <c r="D25" s="26"/>
      <c r="E25" s="1235" t="s">
        <v>2089</v>
      </c>
      <c r="F25" s="1236"/>
      <c r="G25" s="1236"/>
      <c r="H25" s="1236"/>
      <c r="I25" s="1236"/>
      <c r="J25" s="1620"/>
    </row>
    <row r="26" spans="1:10" ht="18" customHeight="1">
      <c r="A26" s="1674"/>
      <c r="B26" s="1756"/>
      <c r="C26" s="1769" t="s">
        <v>583</v>
      </c>
      <c r="D26" s="1464"/>
      <c r="E26" s="37">
        <f>'obsah 2'!D419</f>
        <v>2349</v>
      </c>
      <c r="F26" s="37">
        <f>'obsah 2'!D420</f>
        <v>2494</v>
      </c>
      <c r="G26" s="37">
        <f>'obsah 2'!D421</f>
        <v>3173</v>
      </c>
      <c r="H26" s="37">
        <f>'obsah 2'!D422</f>
        <v>3318</v>
      </c>
      <c r="I26" s="37"/>
      <c r="J26" s="38"/>
    </row>
    <row r="27" spans="1:10" ht="14.25" customHeight="1">
      <c r="A27" s="1674"/>
      <c r="B27" s="1756"/>
      <c r="C27" s="1770" t="s">
        <v>584</v>
      </c>
      <c r="D27" s="1771"/>
      <c r="E27" s="53">
        <v>2177</v>
      </c>
      <c r="F27" s="53">
        <v>2366</v>
      </c>
      <c r="G27" s="53">
        <v>2891</v>
      </c>
      <c r="H27" s="53">
        <v>3079</v>
      </c>
      <c r="I27" s="53"/>
      <c r="J27" s="55"/>
    </row>
    <row r="28" spans="1:10" ht="14.25" customHeight="1">
      <c r="A28" s="1674"/>
      <c r="B28" s="1756"/>
      <c r="C28" s="26" t="s">
        <v>549</v>
      </c>
      <c r="D28" s="243" t="s">
        <v>724</v>
      </c>
      <c r="E28" s="1625" t="s">
        <v>586</v>
      </c>
      <c r="F28" s="1236"/>
      <c r="G28" s="1236"/>
      <c r="H28" s="1259"/>
      <c r="I28" s="99" t="s">
        <v>70</v>
      </c>
      <c r="J28" s="44" t="s">
        <v>1013</v>
      </c>
    </row>
    <row r="29" spans="1:10" ht="14.25" customHeight="1">
      <c r="A29" s="1674"/>
      <c r="B29" s="1756"/>
      <c r="C29" s="26" t="s">
        <v>587</v>
      </c>
      <c r="D29" s="243" t="s">
        <v>725</v>
      </c>
      <c r="E29" s="244" t="s">
        <v>255</v>
      </c>
      <c r="F29" s="244" t="s">
        <v>270</v>
      </c>
      <c r="G29" s="244" t="s">
        <v>239</v>
      </c>
      <c r="H29" s="244" t="s">
        <v>150</v>
      </c>
      <c r="I29" s="1624" t="s">
        <v>593</v>
      </c>
      <c r="J29" s="1620"/>
    </row>
    <row r="30" spans="1:10" ht="14.25" customHeight="1">
      <c r="A30" s="1674"/>
      <c r="B30" s="1756"/>
      <c r="C30" s="26" t="s">
        <v>594</v>
      </c>
      <c r="D30" s="245" t="s">
        <v>726</v>
      </c>
      <c r="E30" s="1757" t="s">
        <v>1293</v>
      </c>
      <c r="F30" s="1758"/>
      <c r="G30" s="1758"/>
      <c r="H30" s="1758"/>
      <c r="I30" s="1758"/>
      <c r="J30" s="1759"/>
    </row>
    <row r="31" spans="1:10" ht="14.25" customHeight="1">
      <c r="A31" s="1674"/>
      <c r="B31" s="1756"/>
      <c r="C31" s="26" t="s">
        <v>596</v>
      </c>
      <c r="D31" s="245" t="s">
        <v>727</v>
      </c>
      <c r="E31" s="1760" t="s">
        <v>728</v>
      </c>
      <c r="F31" s="1236"/>
      <c r="G31" s="1236"/>
      <c r="H31" s="1259"/>
      <c r="I31" s="1761"/>
      <c r="J31" s="1762"/>
    </row>
    <row r="32" spans="1:10" ht="14.25" customHeight="1">
      <c r="A32" s="1674"/>
      <c r="B32" s="1756"/>
      <c r="C32" s="26" t="s">
        <v>599</v>
      </c>
      <c r="D32" s="18" t="s">
        <v>729</v>
      </c>
      <c r="E32" s="244" t="s">
        <v>715</v>
      </c>
      <c r="F32" s="45" t="s">
        <v>716</v>
      </c>
      <c r="G32" s="45" t="s">
        <v>717</v>
      </c>
      <c r="H32" s="244" t="s">
        <v>718</v>
      </c>
      <c r="I32" s="1763"/>
      <c r="J32" s="1762"/>
    </row>
    <row r="33" spans="1:10" ht="14.25" customHeight="1">
      <c r="A33" s="1674"/>
      <c r="B33" s="1756"/>
      <c r="C33" s="26" t="s">
        <v>603</v>
      </c>
      <c r="D33" s="212" t="s">
        <v>730</v>
      </c>
      <c r="E33" s="1760" t="s">
        <v>731</v>
      </c>
      <c r="F33" s="1236"/>
      <c r="G33" s="1236"/>
      <c r="H33" s="1259"/>
      <c r="I33" s="100"/>
      <c r="J33" s="247"/>
    </row>
    <row r="34" spans="1:10" ht="14.25" customHeight="1">
      <c r="A34" s="1674"/>
      <c r="B34" s="1756"/>
      <c r="C34" s="26"/>
      <c r="D34" s="212"/>
      <c r="E34" s="244" t="s">
        <v>732</v>
      </c>
      <c r="F34" s="45" t="s">
        <v>733</v>
      </c>
      <c r="G34" s="45" t="s">
        <v>734</v>
      </c>
      <c r="H34" s="244" t="s">
        <v>735</v>
      </c>
      <c r="I34" s="100"/>
      <c r="J34" s="247"/>
    </row>
    <row r="35" spans="1:10" ht="14.25" customHeight="1">
      <c r="A35" s="1674"/>
      <c r="B35" s="1756"/>
      <c r="C35" s="26"/>
      <c r="D35" s="212"/>
      <c r="E35" s="1805" t="s">
        <v>1741</v>
      </c>
      <c r="F35" s="1763"/>
      <c r="G35" s="1763"/>
      <c r="H35" s="1763"/>
      <c r="I35" s="1763"/>
      <c r="J35" s="1762"/>
    </row>
    <row r="36" spans="1:10" ht="14.25" customHeight="1">
      <c r="A36" s="1674"/>
      <c r="B36" s="719" t="s">
        <v>504</v>
      </c>
      <c r="C36" s="26"/>
      <c r="D36" s="212"/>
      <c r="E36" s="1805"/>
      <c r="F36" s="1763"/>
      <c r="G36" s="1763"/>
      <c r="H36" s="1763"/>
      <c r="I36" s="1763"/>
      <c r="J36" s="1806"/>
    </row>
    <row r="37" spans="1:10" ht="14.25" customHeight="1" thickBot="1">
      <c r="A37" s="1675"/>
      <c r="B37" s="239" t="s">
        <v>1061</v>
      </c>
      <c r="C37" s="246"/>
      <c r="D37" s="246"/>
      <c r="E37" s="1807"/>
      <c r="F37" s="1807"/>
      <c r="G37" s="1807"/>
      <c r="H37" s="1807"/>
      <c r="I37" s="1807"/>
      <c r="J37" s="1808"/>
    </row>
    <row r="38" spans="1:10" ht="10.25" customHeight="1" thickBot="1">
      <c r="A38" s="838"/>
      <c r="B38" s="5"/>
      <c r="C38" s="5"/>
      <c r="D38" s="5"/>
      <c r="E38" s="28"/>
      <c r="F38" s="28"/>
      <c r="G38" s="28"/>
      <c r="H38" s="28"/>
      <c r="I38" s="28"/>
      <c r="J38" s="28"/>
    </row>
    <row r="39" spans="1:10" ht="18" customHeight="1">
      <c r="A39" s="1313" t="s">
        <v>1734</v>
      </c>
      <c r="B39" s="1263" t="s">
        <v>1955</v>
      </c>
      <c r="C39" s="1263"/>
      <c r="D39" s="313"/>
      <c r="E39" s="287" t="s">
        <v>703</v>
      </c>
      <c r="F39" s="287" t="s">
        <v>704</v>
      </c>
      <c r="G39" s="287" t="s">
        <v>705</v>
      </c>
      <c r="H39" s="287" t="s">
        <v>706</v>
      </c>
      <c r="I39" s="287"/>
      <c r="J39" s="335"/>
    </row>
    <row r="40" spans="1:10" ht="14.25" customHeight="1">
      <c r="A40" s="1754"/>
      <c r="B40" s="1804"/>
      <c r="C40" s="592"/>
      <c r="D40" s="592"/>
      <c r="E40" s="1235" t="s">
        <v>2089</v>
      </c>
      <c r="F40" s="1236"/>
      <c r="G40" s="1236"/>
      <c r="H40" s="1236"/>
      <c r="I40" s="1236"/>
      <c r="J40" s="1620"/>
    </row>
    <row r="41" spans="1:10" ht="18" customHeight="1">
      <c r="A41" s="1754"/>
      <c r="B41" s="1804"/>
      <c r="C41" s="1773" t="s">
        <v>1954</v>
      </c>
      <c r="D41" s="1464"/>
      <c r="E41" s="37">
        <f>'obsah 2'!D423</f>
        <v>2256</v>
      </c>
      <c r="F41" s="37">
        <f>'obsah 2'!D424</f>
        <v>2394</v>
      </c>
      <c r="G41" s="37">
        <f>'obsah 2'!D425</f>
        <v>3061</v>
      </c>
      <c r="H41" s="37">
        <f>'obsah 2'!D426</f>
        <v>3199</v>
      </c>
      <c r="I41" s="37"/>
      <c r="J41" s="112"/>
    </row>
    <row r="42" spans="1:10" ht="14.25" customHeight="1">
      <c r="A42" s="1754"/>
      <c r="B42" s="1804"/>
      <c r="C42" s="1774" t="s">
        <v>584</v>
      </c>
      <c r="D42" s="1431"/>
      <c r="E42" s="113">
        <v>2753</v>
      </c>
      <c r="F42" s="113">
        <v>2944</v>
      </c>
      <c r="G42" s="113">
        <v>3468</v>
      </c>
      <c r="H42" s="113">
        <v>3656</v>
      </c>
      <c r="I42" s="113"/>
      <c r="J42" s="235"/>
    </row>
    <row r="43" spans="1:10" ht="14.25" customHeight="1">
      <c r="A43" s="1754"/>
      <c r="B43" s="1804"/>
      <c r="C43" s="592" t="s">
        <v>549</v>
      </c>
      <c r="D43" s="716" t="s">
        <v>707</v>
      </c>
      <c r="E43" s="1248" t="s">
        <v>586</v>
      </c>
      <c r="F43" s="1236"/>
      <c r="G43" s="1236"/>
      <c r="H43" s="1259"/>
      <c r="I43" s="99" t="s">
        <v>70</v>
      </c>
      <c r="J43" s="114" t="s">
        <v>1012</v>
      </c>
    </row>
    <row r="44" spans="1:10" ht="14.25" customHeight="1">
      <c r="A44" s="1754"/>
      <c r="B44" s="1804"/>
      <c r="C44" s="592" t="s">
        <v>587</v>
      </c>
      <c r="D44" s="716" t="s">
        <v>708</v>
      </c>
      <c r="E44" s="244" t="s">
        <v>1845</v>
      </c>
      <c r="F44" s="244" t="s">
        <v>1846</v>
      </c>
      <c r="G44" s="244" t="s">
        <v>1847</v>
      </c>
      <c r="H44" s="244" t="s">
        <v>1848</v>
      </c>
      <c r="I44" s="1253" t="s">
        <v>593</v>
      </c>
      <c r="J44" s="1237"/>
    </row>
    <row r="45" spans="1:10" ht="14.25" customHeight="1">
      <c r="A45" s="1754"/>
      <c r="B45" s="1804"/>
      <c r="C45" s="592" t="s">
        <v>594</v>
      </c>
      <c r="D45" s="717" t="s">
        <v>613</v>
      </c>
      <c r="E45" s="1784" t="s">
        <v>1293</v>
      </c>
      <c r="F45" s="1280"/>
      <c r="G45" s="1280"/>
      <c r="H45" s="1280"/>
      <c r="I45" s="1280"/>
      <c r="J45" s="1316"/>
    </row>
    <row r="46" spans="1:10" ht="14.25" customHeight="1">
      <c r="A46" s="1754"/>
      <c r="B46" s="1804"/>
      <c r="C46" s="592" t="s">
        <v>596</v>
      </c>
      <c r="D46" s="717" t="s">
        <v>614</v>
      </c>
      <c r="E46" s="1734" t="s">
        <v>598</v>
      </c>
      <c r="F46" s="1236"/>
      <c r="G46" s="1236"/>
      <c r="H46" s="1259"/>
      <c r="I46" s="1776"/>
      <c r="J46" s="1228"/>
    </row>
    <row r="47" spans="1:10" ht="14.25" customHeight="1">
      <c r="A47" s="1754"/>
      <c r="B47" s="1804"/>
      <c r="C47" s="592" t="s">
        <v>599</v>
      </c>
      <c r="D47" s="152" t="s">
        <v>615</v>
      </c>
      <c r="E47" s="244" t="s">
        <v>1849</v>
      </c>
      <c r="F47" s="45" t="s">
        <v>1850</v>
      </c>
      <c r="G47" s="45" t="s">
        <v>1851</v>
      </c>
      <c r="H47" s="244" t="s">
        <v>1852</v>
      </c>
      <c r="I47" s="1777"/>
      <c r="J47" s="1228"/>
    </row>
    <row r="48" spans="1:10" ht="14.25" customHeight="1">
      <c r="A48" s="1754"/>
      <c r="B48" s="1804"/>
      <c r="C48" s="592" t="s">
        <v>603</v>
      </c>
      <c r="D48" s="718" t="s">
        <v>619</v>
      </c>
      <c r="E48" s="1800" t="s">
        <v>1742</v>
      </c>
      <c r="F48" s="1777"/>
      <c r="G48" s="1777"/>
      <c r="H48" s="1777"/>
      <c r="I48" s="1777"/>
      <c r="J48" s="1228"/>
    </row>
    <row r="49" spans="1:10" ht="14.25" customHeight="1">
      <c r="A49" s="1754"/>
      <c r="B49" s="917" t="s">
        <v>504</v>
      </c>
      <c r="C49" s="592"/>
      <c r="D49" s="718"/>
      <c r="E49" s="1800"/>
      <c r="F49" s="1777"/>
      <c r="G49" s="1777"/>
      <c r="H49" s="1777"/>
      <c r="I49" s="1777"/>
      <c r="J49" s="1228"/>
    </row>
    <row r="50" spans="1:10" ht="14.25" customHeight="1" thickBot="1">
      <c r="A50" s="1755"/>
      <c r="B50" s="428" t="s">
        <v>1061</v>
      </c>
      <c r="C50" s="159"/>
      <c r="D50" s="159"/>
      <c r="E50" s="1227"/>
      <c r="F50" s="1227"/>
      <c r="G50" s="1227"/>
      <c r="H50" s="1227"/>
      <c r="I50" s="1227"/>
      <c r="J50" s="1801"/>
    </row>
    <row r="51" spans="1:10" ht="12.75" customHeight="1">
      <c r="A51" s="838"/>
      <c r="B51" s="1022" t="s">
        <v>2042</v>
      </c>
      <c r="C51" s="5"/>
      <c r="D51" s="5"/>
      <c r="E51" s="5"/>
      <c r="F51" s="5"/>
      <c r="G51" s="5"/>
      <c r="H51" s="5"/>
      <c r="I51" s="5"/>
      <c r="J51" s="5"/>
    </row>
  </sheetData>
  <mergeCells count="46">
    <mergeCell ref="B13:B20"/>
    <mergeCell ref="B25:B35"/>
    <mergeCell ref="B40:B48"/>
    <mergeCell ref="I29:J29"/>
    <mergeCell ref="A24:A37"/>
    <mergeCell ref="C26:D26"/>
    <mergeCell ref="C27:D27"/>
    <mergeCell ref="E35:J37"/>
    <mergeCell ref="E31:H31"/>
    <mergeCell ref="E33:H33"/>
    <mergeCell ref="E30:J30"/>
    <mergeCell ref="I31:J32"/>
    <mergeCell ref="E25:J25"/>
    <mergeCell ref="E28:H28"/>
    <mergeCell ref="A12:A22"/>
    <mergeCell ref="E21:J22"/>
    <mergeCell ref="H5:J5"/>
    <mergeCell ref="F6:G6"/>
    <mergeCell ref="F7:G7"/>
    <mergeCell ref="H7:I7"/>
    <mergeCell ref="H8:I8"/>
    <mergeCell ref="H6:I6"/>
    <mergeCell ref="B2:B8"/>
    <mergeCell ref="A1:A10"/>
    <mergeCell ref="C2:C8"/>
    <mergeCell ref="E5:G5"/>
    <mergeCell ref="E9:F9"/>
    <mergeCell ref="E18:J18"/>
    <mergeCell ref="E19:H19"/>
    <mergeCell ref="I17:J17"/>
    <mergeCell ref="E13:J13"/>
    <mergeCell ref="C14:D14"/>
    <mergeCell ref="C15:D15"/>
    <mergeCell ref="E16:H16"/>
    <mergeCell ref="I19:J20"/>
    <mergeCell ref="A39:A50"/>
    <mergeCell ref="E40:J40"/>
    <mergeCell ref="C41:D41"/>
    <mergeCell ref="C42:D42"/>
    <mergeCell ref="E43:H43"/>
    <mergeCell ref="I44:J44"/>
    <mergeCell ref="E45:J45"/>
    <mergeCell ref="E46:H46"/>
    <mergeCell ref="I46:J47"/>
    <mergeCell ref="E48:J50"/>
    <mergeCell ref="B39:C39"/>
  </mergeCells>
  <hyperlinks>
    <hyperlink ref="B10" r:id="rId1" xr:uid="{00000000-0004-0000-3300-000000000000}"/>
    <hyperlink ref="B22" r:id="rId2" xr:uid="{00000000-0004-0000-3300-000001000000}"/>
    <hyperlink ref="B37" r:id="rId3" xr:uid="{00000000-0004-0000-3300-000002000000}"/>
    <hyperlink ref="B50" r:id="rId4" xr:uid="{00000000-0004-0000-3300-000003000000}"/>
  </hyperlinks>
  <pageMargins left="0.39370078740157483" right="7.874015748031496E-2" top="0.74803149606299213" bottom="0.74803149606299213" header="0" footer="0"/>
  <pageSetup paperSize="9" scale="81" orientation="portrait" r:id="rId5"/>
  <headerFooter>
    <oddHeader>&amp;C&amp;11Workshop</oddHeader>
    <oddFooter>&amp;C&amp;11&amp;A</oddFooter>
  </headerFooter>
  <drawing r:id="rId6"/>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List55">
    <pageSetUpPr fitToPage="1"/>
  </sheetPr>
  <dimension ref="A1:J55"/>
  <sheetViews>
    <sheetView zoomScale="90" zoomScaleNormal="90" zoomScaleSheetLayoutView="90" workbookViewId="0">
      <selection activeCell="C2" sqref="C2:C5"/>
    </sheetView>
  </sheetViews>
  <sheetFormatPr baseColWidth="10" defaultColWidth="14.3984375" defaultRowHeight="15" customHeight="1"/>
  <cols>
    <col min="1" max="1" width="2.3984375" style="836" customWidth="1"/>
    <col min="2" max="2" width="19.19921875" customWidth="1"/>
    <col min="3" max="3" width="50.796875" customWidth="1"/>
    <col min="4" max="8" width="9.796875" customWidth="1"/>
    <col min="9" max="9" width="11.19921875" customWidth="1"/>
    <col min="10" max="10" width="18.796875" bestFit="1" customWidth="1"/>
    <col min="11" max="12" width="9.19921875" customWidth="1"/>
    <col min="13" max="26" width="8.796875" customWidth="1"/>
  </cols>
  <sheetData>
    <row r="1" spans="1:10" ht="18" customHeight="1">
      <c r="A1" s="1283" t="s">
        <v>1750</v>
      </c>
      <c r="B1" s="846" t="s">
        <v>745</v>
      </c>
      <c r="C1" s="216"/>
      <c r="D1" s="287"/>
      <c r="E1" s="287"/>
      <c r="F1" s="287"/>
      <c r="G1" s="287"/>
      <c r="H1" s="287"/>
      <c r="I1" s="295"/>
      <c r="J1" s="209"/>
    </row>
    <row r="2" spans="1:10" ht="14.25" customHeight="1">
      <c r="A2" s="1348"/>
      <c r="B2" s="1820"/>
      <c r="C2" s="1231" t="s">
        <v>1744</v>
      </c>
      <c r="D2" s="62"/>
      <c r="E2" s="119"/>
      <c r="F2" s="119"/>
      <c r="G2" s="119"/>
      <c r="H2" s="119"/>
      <c r="I2" s="329"/>
      <c r="J2" s="5"/>
    </row>
    <row r="3" spans="1:10" ht="18" customHeight="1">
      <c r="A3" s="1348"/>
      <c r="B3" s="1820"/>
      <c r="C3" s="1231"/>
      <c r="D3" s="37"/>
      <c r="E3" s="37"/>
      <c r="F3" s="37"/>
      <c r="G3" s="37"/>
      <c r="H3" s="37"/>
      <c r="I3" s="112">
        <f>'obsah 2'!D428</f>
        <v>2497</v>
      </c>
      <c r="J3" s="5"/>
    </row>
    <row r="4" spans="1:10" ht="14.25" customHeight="1">
      <c r="A4" s="1348"/>
      <c r="B4" s="1820"/>
      <c r="C4" s="1231"/>
      <c r="D4" s="130"/>
      <c r="E4" s="130"/>
      <c r="F4" s="130"/>
      <c r="G4" s="156"/>
      <c r="H4" s="156"/>
      <c r="I4" s="173">
        <v>2173</v>
      </c>
      <c r="J4" s="5"/>
    </row>
    <row r="5" spans="1:10" ht="14.25" customHeight="1">
      <c r="A5" s="1348"/>
      <c r="B5" s="1820"/>
      <c r="C5" s="1231"/>
      <c r="D5" s="150" t="s">
        <v>66</v>
      </c>
      <c r="E5" s="275"/>
      <c r="F5" s="275"/>
      <c r="G5" s="150" t="s">
        <v>1801</v>
      </c>
      <c r="H5" s="275"/>
      <c r="I5" s="349"/>
      <c r="J5" s="5"/>
    </row>
    <row r="6" spans="1:10" ht="14.25" customHeight="1">
      <c r="A6" s="1348"/>
      <c r="B6" s="1820"/>
      <c r="C6" s="116"/>
      <c r="D6" s="276" t="s">
        <v>68</v>
      </c>
      <c r="E6" s="307" t="s">
        <v>746</v>
      </c>
      <c r="F6" s="340"/>
      <c r="G6" s="339" t="s">
        <v>69</v>
      </c>
      <c r="H6" s="340"/>
      <c r="I6" s="127">
        <v>176</v>
      </c>
      <c r="J6" s="5"/>
    </row>
    <row r="7" spans="1:10" ht="14.25" customHeight="1">
      <c r="A7" s="1348"/>
      <c r="B7" s="1820"/>
      <c r="C7" s="116"/>
      <c r="D7" s="276" t="s">
        <v>70</v>
      </c>
      <c r="E7" s="307" t="s">
        <v>1021</v>
      </c>
      <c r="F7" s="340"/>
      <c r="G7" s="339" t="s">
        <v>71</v>
      </c>
      <c r="H7" s="340"/>
      <c r="I7" s="127">
        <v>31.5</v>
      </c>
      <c r="J7" s="5"/>
    </row>
    <row r="8" spans="1:10" ht="14.25" customHeight="1">
      <c r="A8" s="1348"/>
      <c r="B8" s="1820"/>
      <c r="C8" s="116"/>
      <c r="D8" s="276" t="s">
        <v>72</v>
      </c>
      <c r="E8" s="276"/>
      <c r="F8" s="307">
        <v>1</v>
      </c>
      <c r="G8" s="339" t="s">
        <v>498</v>
      </c>
      <c r="H8" s="340"/>
      <c r="I8" s="127">
        <v>31.5</v>
      </c>
      <c r="J8" s="5"/>
    </row>
    <row r="9" spans="1:10" ht="14.25" customHeight="1">
      <c r="A9" s="1348"/>
      <c r="B9" s="1820"/>
      <c r="C9" s="591"/>
      <c r="D9" s="1498"/>
      <c r="E9" s="1498"/>
      <c r="F9" s="143"/>
      <c r="G9" s="131"/>
      <c r="H9" s="150"/>
      <c r="I9" s="289"/>
      <c r="J9" s="5"/>
    </row>
    <row r="10" spans="1:10" ht="14.25" customHeight="1">
      <c r="A10" s="1348"/>
      <c r="B10" s="1820"/>
      <c r="C10" s="364"/>
      <c r="D10" s="281"/>
      <c r="E10" s="275"/>
      <c r="F10" s="143"/>
      <c r="G10" s="283"/>
      <c r="H10" s="275"/>
      <c r="I10" s="289"/>
      <c r="J10" s="5"/>
    </row>
    <row r="11" spans="1:10" ht="14.25" customHeight="1" thickBot="1">
      <c r="A11" s="1349"/>
      <c r="B11" s="239" t="s">
        <v>1061</v>
      </c>
      <c r="C11" s="326"/>
      <c r="D11" s="485"/>
      <c r="E11" s="291"/>
      <c r="F11" s="300"/>
      <c r="G11" s="234"/>
      <c r="H11" s="234"/>
      <c r="I11" s="303"/>
      <c r="J11" s="5"/>
    </row>
    <row r="12" spans="1:10" ht="10.25" customHeight="1" thickBot="1">
      <c r="A12" s="838"/>
      <c r="B12" s="5"/>
      <c r="C12" s="5"/>
      <c r="D12" s="5"/>
      <c r="E12" s="28"/>
      <c r="F12" s="28"/>
      <c r="G12" s="28"/>
      <c r="H12" s="28"/>
      <c r="I12" s="28"/>
      <c r="J12" s="28"/>
    </row>
    <row r="13" spans="1:10" ht="18" customHeight="1">
      <c r="A13" s="1283" t="s">
        <v>1750</v>
      </c>
      <c r="B13" s="846" t="s">
        <v>747</v>
      </c>
      <c r="C13" s="313"/>
      <c r="D13" s="287"/>
      <c r="E13" s="287"/>
      <c r="F13" s="287"/>
      <c r="G13" s="287"/>
      <c r="H13" s="287"/>
      <c r="I13" s="335"/>
      <c r="J13" s="278"/>
    </row>
    <row r="14" spans="1:10" ht="14.25" customHeight="1">
      <c r="A14" s="1348"/>
      <c r="B14" s="1242"/>
      <c r="C14" s="828" t="s">
        <v>1743</v>
      </c>
      <c r="D14" s="131"/>
      <c r="E14" s="131"/>
      <c r="F14" s="131"/>
      <c r="G14" s="131"/>
      <c r="H14" s="131"/>
      <c r="I14" s="297"/>
      <c r="J14" s="117"/>
    </row>
    <row r="15" spans="1:10" ht="18" customHeight="1">
      <c r="A15" s="1348"/>
      <c r="B15" s="1242"/>
      <c r="C15" s="116"/>
      <c r="D15" s="37"/>
      <c r="E15" s="37"/>
      <c r="F15" s="37"/>
      <c r="G15" s="37"/>
      <c r="H15" s="37"/>
      <c r="I15" s="112">
        <f>'obsah 2'!D429</f>
        <v>1740</v>
      </c>
      <c r="J15" s="117"/>
    </row>
    <row r="16" spans="1:10" ht="14.25" customHeight="1">
      <c r="A16" s="1348"/>
      <c r="B16" s="1242"/>
      <c r="C16" s="592" t="s">
        <v>748</v>
      </c>
      <c r="D16" s="113"/>
      <c r="E16" s="382"/>
      <c r="F16" s="382"/>
      <c r="G16" s="382"/>
      <c r="H16" s="382"/>
      <c r="I16" s="235">
        <v>1394</v>
      </c>
      <c r="J16" s="117"/>
    </row>
    <row r="17" spans="1:10" ht="14.25" customHeight="1">
      <c r="A17" s="1348"/>
      <c r="B17" s="1242"/>
      <c r="C17" s="593" t="s">
        <v>1023</v>
      </c>
      <c r="D17" s="150" t="s">
        <v>66</v>
      </c>
      <c r="E17" s="275"/>
      <c r="F17" s="275"/>
      <c r="G17" s="150" t="s">
        <v>1801</v>
      </c>
      <c r="H17" s="275"/>
      <c r="I17" s="349"/>
      <c r="J17" s="117"/>
    </row>
    <row r="18" spans="1:10" ht="14.25" customHeight="1">
      <c r="A18" s="1348"/>
      <c r="B18" s="1242"/>
      <c r="C18" s="593"/>
      <c r="D18" s="276" t="s">
        <v>68</v>
      </c>
      <c r="E18" s="307" t="s">
        <v>749</v>
      </c>
      <c r="F18" s="340"/>
      <c r="G18" s="339" t="s">
        <v>69</v>
      </c>
      <c r="H18" s="340"/>
      <c r="I18" s="127">
        <v>174</v>
      </c>
      <c r="J18" s="117"/>
    </row>
    <row r="19" spans="1:10" ht="14.25" customHeight="1">
      <c r="A19" s="1348"/>
      <c r="B19" s="1242"/>
      <c r="C19" s="592"/>
      <c r="D19" s="276" t="s">
        <v>70</v>
      </c>
      <c r="E19" s="307" t="s">
        <v>1022</v>
      </c>
      <c r="F19" s="340"/>
      <c r="G19" s="339" t="s">
        <v>750</v>
      </c>
      <c r="H19" s="340"/>
      <c r="I19" s="127">
        <v>45</v>
      </c>
      <c r="J19" s="117"/>
    </row>
    <row r="20" spans="1:10" ht="14.25" customHeight="1">
      <c r="A20" s="1348"/>
      <c r="B20" s="1242"/>
      <c r="C20" s="592"/>
      <c r="D20" s="276" t="s">
        <v>72</v>
      </c>
      <c r="E20" s="276"/>
      <c r="F20" s="307">
        <v>1</v>
      </c>
      <c r="G20" s="339"/>
      <c r="H20" s="340"/>
      <c r="I20" s="127"/>
      <c r="J20" s="117"/>
    </row>
    <row r="21" spans="1:10" ht="14.25" customHeight="1">
      <c r="A21" s="1348"/>
      <c r="B21" s="1242"/>
      <c r="C21" s="592"/>
      <c r="D21" s="283"/>
      <c r="E21" s="275"/>
      <c r="F21" s="150"/>
      <c r="G21" s="131"/>
      <c r="H21" s="150"/>
      <c r="I21" s="289"/>
      <c r="J21" s="117"/>
    </row>
    <row r="22" spans="1:10" ht="14.25" customHeight="1" thickBot="1">
      <c r="A22" s="1349"/>
      <c r="B22" s="239" t="s">
        <v>1061</v>
      </c>
      <c r="C22" s="594"/>
      <c r="D22" s="542"/>
      <c r="E22" s="542"/>
      <c r="F22" s="542"/>
      <c r="G22" s="542"/>
      <c r="H22" s="542"/>
      <c r="I22" s="559"/>
      <c r="J22" s="117"/>
    </row>
    <row r="23" spans="1:10" ht="10.25" customHeight="1" thickBot="1">
      <c r="A23" s="838"/>
      <c r="B23" s="5"/>
      <c r="C23" s="5"/>
      <c r="D23" s="5"/>
      <c r="E23" s="28"/>
      <c r="F23" s="28"/>
      <c r="G23" s="28"/>
      <c r="H23" s="28"/>
      <c r="I23" s="28"/>
      <c r="J23" s="28"/>
    </row>
    <row r="24" spans="1:10" ht="18" customHeight="1">
      <c r="A24" s="1283" t="s">
        <v>1750</v>
      </c>
      <c r="B24" s="847" t="s">
        <v>741</v>
      </c>
      <c r="C24" s="216"/>
      <c r="D24" s="287" t="s">
        <v>742</v>
      </c>
      <c r="E24" s="287"/>
      <c r="F24" s="287"/>
      <c r="G24" s="287"/>
      <c r="H24" s="287"/>
      <c r="I24" s="335"/>
      <c r="J24" s="5"/>
    </row>
    <row r="25" spans="1:10" ht="14.25" customHeight="1">
      <c r="A25" s="1348"/>
      <c r="B25" s="1819"/>
      <c r="C25" s="1231" t="s">
        <v>1745</v>
      </c>
      <c r="D25" s="155"/>
      <c r="E25" s="155"/>
      <c r="F25" s="348"/>
      <c r="G25" s="348"/>
      <c r="H25" s="348"/>
      <c r="I25" s="349"/>
      <c r="J25" s="209"/>
    </row>
    <row r="26" spans="1:10" ht="18" customHeight="1">
      <c r="A26" s="1348"/>
      <c r="B26" s="1819"/>
      <c r="C26" s="1231"/>
      <c r="D26" s="37">
        <f>'obsah 2'!D430</f>
        <v>298</v>
      </c>
      <c r="E26" s="37"/>
      <c r="F26" s="37"/>
      <c r="G26" s="37"/>
      <c r="H26" s="37"/>
      <c r="I26" s="112"/>
      <c r="J26" s="5"/>
    </row>
    <row r="27" spans="1:10" ht="14.25" customHeight="1">
      <c r="A27" s="1348"/>
      <c r="B27" s="1819"/>
      <c r="C27" s="1231"/>
      <c r="D27" s="113">
        <v>250</v>
      </c>
      <c r="E27" s="113"/>
      <c r="F27" s="113"/>
      <c r="G27" s="113"/>
      <c r="H27" s="113"/>
      <c r="I27" s="235"/>
      <c r="J27" s="5"/>
    </row>
    <row r="28" spans="1:10" ht="14.25" customHeight="1">
      <c r="A28" s="1348"/>
      <c r="B28" s="1819"/>
      <c r="C28" s="116"/>
      <c r="D28" s="150"/>
      <c r="E28" s="348"/>
      <c r="F28" s="348"/>
      <c r="G28" s="150" t="s">
        <v>743</v>
      </c>
      <c r="H28" s="275"/>
      <c r="I28" s="349"/>
      <c r="J28" s="5"/>
    </row>
    <row r="29" spans="1:10" ht="14.25" customHeight="1">
      <c r="A29" s="1348"/>
      <c r="B29" s="1819"/>
      <c r="C29" s="116"/>
      <c r="D29" s="276" t="s">
        <v>739</v>
      </c>
      <c r="E29" s="307" t="s">
        <v>66</v>
      </c>
      <c r="F29" s="340"/>
      <c r="G29" s="339" t="s">
        <v>71</v>
      </c>
      <c r="H29" s="340"/>
      <c r="I29" s="127">
        <v>27</v>
      </c>
      <c r="J29" s="5"/>
    </row>
    <row r="30" spans="1:10" ht="14.25" customHeight="1">
      <c r="A30" s="1348"/>
      <c r="B30" s="1819"/>
      <c r="C30" s="116"/>
      <c r="D30" s="276" t="s">
        <v>70</v>
      </c>
      <c r="E30" s="307" t="s">
        <v>1012</v>
      </c>
      <c r="F30" s="340"/>
      <c r="G30" s="339" t="s">
        <v>498</v>
      </c>
      <c r="H30" s="340"/>
      <c r="I30" s="127">
        <v>62</v>
      </c>
      <c r="J30" s="5"/>
    </row>
    <row r="31" spans="1:10" ht="14.25" customHeight="1">
      <c r="A31" s="1348"/>
      <c r="B31" s="1819"/>
      <c r="C31" s="116"/>
      <c r="D31" s="276" t="s">
        <v>68</v>
      </c>
      <c r="E31" s="307" t="s">
        <v>744</v>
      </c>
      <c r="F31" s="340"/>
      <c r="G31" s="339" t="s">
        <v>740</v>
      </c>
      <c r="H31" s="340"/>
      <c r="I31" s="127">
        <v>60</v>
      </c>
      <c r="J31" s="5"/>
    </row>
    <row r="32" spans="1:10" ht="14.25" customHeight="1">
      <c r="A32" s="1348"/>
      <c r="B32" s="1819"/>
      <c r="C32" s="116"/>
      <c r="D32" s="1498"/>
      <c r="E32" s="1498"/>
      <c r="F32" s="150"/>
      <c r="G32" s="131"/>
      <c r="H32" s="150"/>
      <c r="I32" s="289"/>
      <c r="J32" s="5"/>
    </row>
    <row r="33" spans="1:10" ht="14.25" customHeight="1">
      <c r="A33" s="1348"/>
      <c r="B33" s="1819"/>
      <c r="C33" s="151"/>
      <c r="D33" s="113"/>
      <c r="E33" s="131"/>
      <c r="F33" s="131"/>
      <c r="G33" s="283"/>
      <c r="H33" s="275"/>
      <c r="I33" s="289"/>
      <c r="J33" s="5"/>
    </row>
    <row r="34" spans="1:10" ht="14.25" customHeight="1" thickBot="1">
      <c r="A34" s="1349"/>
      <c r="B34" s="239" t="s">
        <v>1061</v>
      </c>
      <c r="C34" s="1040" t="s">
        <v>1974</v>
      </c>
      <c r="D34" s="595">
        <f>'obsah 1'!J172</f>
        <v>355</v>
      </c>
      <c r="E34" s="596">
        <v>355</v>
      </c>
      <c r="F34" s="159"/>
      <c r="G34" s="159"/>
      <c r="H34" s="159"/>
      <c r="I34" s="597"/>
      <c r="J34" s="5"/>
    </row>
    <row r="35" spans="1:10" ht="10.25" customHeight="1" thickBot="1">
      <c r="A35" s="838"/>
      <c r="B35" s="5"/>
      <c r="C35" s="5"/>
      <c r="D35" s="5"/>
      <c r="E35" s="28"/>
      <c r="F35" s="28"/>
      <c r="G35" s="28"/>
      <c r="H35" s="28"/>
      <c r="I35" s="28"/>
      <c r="J35" s="28"/>
    </row>
    <row r="36" spans="1:10" ht="18" customHeight="1">
      <c r="A36" s="1313" t="s">
        <v>1750</v>
      </c>
      <c r="B36" s="869" t="s">
        <v>1452</v>
      </c>
      <c r="C36" s="224"/>
      <c r="D36" s="1810"/>
      <c r="E36" s="1811"/>
      <c r="F36" s="1811"/>
      <c r="G36" s="1811"/>
      <c r="H36" s="1811"/>
      <c r="I36" s="1812"/>
      <c r="J36" s="5"/>
    </row>
    <row r="37" spans="1:10" ht="18" customHeight="1">
      <c r="A37" s="1754"/>
      <c r="B37" s="1229"/>
      <c r="C37" s="1814" t="s">
        <v>1746</v>
      </c>
      <c r="D37" s="37"/>
      <c r="E37" s="73"/>
      <c r="F37" s="37"/>
      <c r="G37" s="37"/>
      <c r="H37" s="37"/>
      <c r="I37" s="38">
        <f>'obsah 2'!D431</f>
        <v>22</v>
      </c>
      <c r="J37" s="5"/>
    </row>
    <row r="38" spans="1:10" ht="14.25" customHeight="1">
      <c r="A38" s="1754"/>
      <c r="B38" s="1746"/>
      <c r="C38" s="1815"/>
      <c r="D38" s="101"/>
      <c r="E38" s="75"/>
      <c r="F38" s="75"/>
      <c r="G38" s="53"/>
      <c r="H38" s="53"/>
      <c r="I38" s="55">
        <v>22</v>
      </c>
      <c r="J38" s="209"/>
    </row>
    <row r="39" spans="1:10" ht="14.25" customHeight="1">
      <c r="A39" s="1754"/>
      <c r="B39" s="1746"/>
      <c r="C39" s="1815"/>
      <c r="D39" s="1621" t="s">
        <v>751</v>
      </c>
      <c r="E39" s="1622"/>
      <c r="F39" s="1622"/>
      <c r="G39" s="1622"/>
      <c r="H39" s="1622"/>
      <c r="I39" s="1623"/>
      <c r="J39" s="5"/>
    </row>
    <row r="40" spans="1:10" ht="14.25" customHeight="1">
      <c r="A40" s="1754"/>
      <c r="B40" s="1746"/>
      <c r="C40" s="1815"/>
      <c r="D40" s="42"/>
      <c r="E40" s="1625"/>
      <c r="F40" s="1259"/>
      <c r="G40" s="1624" t="s">
        <v>752</v>
      </c>
      <c r="H40" s="1259"/>
      <c r="I40" s="44" t="s">
        <v>753</v>
      </c>
      <c r="J40" s="134"/>
    </row>
    <row r="41" spans="1:10" ht="14.25" customHeight="1">
      <c r="A41" s="1754"/>
      <c r="B41" s="1746"/>
      <c r="C41" s="1815"/>
      <c r="D41" s="42" t="s">
        <v>754</v>
      </c>
      <c r="E41" s="1625" t="s">
        <v>755</v>
      </c>
      <c r="F41" s="1259"/>
      <c r="G41" s="1624" t="s">
        <v>756</v>
      </c>
      <c r="H41" s="1259"/>
      <c r="I41" s="44" t="s">
        <v>757</v>
      </c>
      <c r="J41" s="134"/>
    </row>
    <row r="42" spans="1:10" ht="14.25" customHeight="1">
      <c r="A42" s="1754"/>
      <c r="B42" s="1746"/>
      <c r="C42" s="1815"/>
      <c r="D42" s="42"/>
      <c r="E42" s="1625"/>
      <c r="F42" s="1259"/>
      <c r="G42" s="1624" t="s">
        <v>758</v>
      </c>
      <c r="H42" s="1259"/>
      <c r="I42" s="44" t="s">
        <v>759</v>
      </c>
      <c r="J42" s="5"/>
    </row>
    <row r="43" spans="1:10" ht="14.25" customHeight="1" thickBot="1">
      <c r="A43" s="1755"/>
      <c r="B43" s="1813"/>
      <c r="C43" s="1816"/>
      <c r="D43" s="57"/>
      <c r="E43" s="57"/>
      <c r="F43" s="57"/>
      <c r="G43" s="57"/>
      <c r="H43" s="57"/>
      <c r="I43" s="58"/>
      <c r="J43" s="5"/>
    </row>
    <row r="44" spans="1:10" ht="10.25" customHeight="1" thickBot="1">
      <c r="A44" s="838"/>
      <c r="B44" s="5"/>
      <c r="C44" s="5"/>
      <c r="D44" s="5"/>
      <c r="E44" s="28"/>
      <c r="F44" s="28"/>
      <c r="G44" s="28"/>
      <c r="H44" s="28"/>
      <c r="I44" s="28"/>
      <c r="J44" s="28"/>
    </row>
    <row r="45" spans="1:10" ht="18" customHeight="1">
      <c r="A45" s="1313" t="s">
        <v>1750</v>
      </c>
      <c r="B45" s="845" t="s">
        <v>1453</v>
      </c>
      <c r="C45" s="138"/>
      <c r="D45" s="1817"/>
      <c r="E45" s="1715"/>
      <c r="F45" s="1715"/>
      <c r="G45" s="1715"/>
      <c r="H45" s="1715"/>
      <c r="I45" s="1818"/>
      <c r="J45" s="5"/>
    </row>
    <row r="46" spans="1:10" ht="18" customHeight="1">
      <c r="A46" s="1754"/>
      <c r="B46" s="1229"/>
      <c r="C46" s="1279" t="s">
        <v>1747</v>
      </c>
      <c r="D46" s="37"/>
      <c r="E46" s="73"/>
      <c r="F46" s="37"/>
      <c r="G46" s="37"/>
      <c r="H46" s="37"/>
      <c r="I46" s="112">
        <f>'obsah 2'!D432</f>
        <v>91</v>
      </c>
      <c r="J46" s="5"/>
    </row>
    <row r="47" spans="1:10" ht="14.25" customHeight="1">
      <c r="A47" s="1754"/>
      <c r="B47" s="1746"/>
      <c r="C47" s="1289"/>
      <c r="D47" s="1076"/>
      <c r="E47" s="382"/>
      <c r="F47" s="382"/>
      <c r="G47" s="113"/>
      <c r="H47" s="113"/>
      <c r="I47" s="235">
        <v>91</v>
      </c>
      <c r="J47" s="5"/>
    </row>
    <row r="48" spans="1:10" ht="14.25" customHeight="1">
      <c r="A48" s="1754"/>
      <c r="B48" s="1746"/>
      <c r="C48" s="1289"/>
      <c r="D48" s="1251" t="s">
        <v>751</v>
      </c>
      <c r="E48" s="1256"/>
      <c r="F48" s="1256"/>
      <c r="G48" s="1256"/>
      <c r="H48" s="1256"/>
      <c r="I48" s="1257"/>
      <c r="J48" s="5"/>
    </row>
    <row r="49" spans="1:9" ht="14.25" customHeight="1">
      <c r="A49" s="1754"/>
      <c r="B49" s="1746"/>
      <c r="C49" s="1289"/>
      <c r="D49" s="42"/>
      <c r="E49" s="1248"/>
      <c r="F49" s="1259"/>
      <c r="G49" s="1253" t="s">
        <v>760</v>
      </c>
      <c r="H49" s="1259"/>
      <c r="I49" s="114" t="s">
        <v>753</v>
      </c>
    </row>
    <row r="50" spans="1:9" ht="14.25" customHeight="1">
      <c r="A50" s="1754"/>
      <c r="B50" s="1746"/>
      <c r="C50" s="1289"/>
      <c r="D50" s="42" t="s">
        <v>754</v>
      </c>
      <c r="E50" s="1248" t="s">
        <v>755</v>
      </c>
      <c r="F50" s="1259"/>
      <c r="G50" s="1253" t="s">
        <v>761</v>
      </c>
      <c r="H50" s="1259"/>
      <c r="I50" s="114" t="s">
        <v>757</v>
      </c>
    </row>
    <row r="51" spans="1:9" ht="14.25" customHeight="1">
      <c r="A51" s="1754"/>
      <c r="B51" s="1746"/>
      <c r="C51" s="1289"/>
      <c r="D51" s="42"/>
      <c r="E51" s="1248"/>
      <c r="F51" s="1259"/>
      <c r="G51" s="1253" t="s">
        <v>762</v>
      </c>
      <c r="H51" s="1259"/>
      <c r="I51" s="114" t="s">
        <v>763</v>
      </c>
    </row>
    <row r="52" spans="1:9" ht="14.25" customHeight="1" thickBot="1">
      <c r="A52" s="1755"/>
      <c r="B52" s="1497"/>
      <c r="C52" s="1809"/>
      <c r="D52" s="205"/>
      <c r="E52" s="205"/>
      <c r="F52" s="205"/>
      <c r="G52" s="205"/>
      <c r="H52" s="205"/>
      <c r="I52" s="206"/>
    </row>
    <row r="53" spans="1:9" ht="12.75" customHeight="1"/>
    <row r="54" spans="1:9" ht="12.75" customHeight="1"/>
    <row r="55" spans="1:9" ht="12.75" customHeight="1"/>
  </sheetData>
  <mergeCells count="32">
    <mergeCell ref="B14:B21"/>
    <mergeCell ref="B25:B33"/>
    <mergeCell ref="A13:A22"/>
    <mergeCell ref="A1:A11"/>
    <mergeCell ref="D9:E9"/>
    <mergeCell ref="C25:C27"/>
    <mergeCell ref="A24:A34"/>
    <mergeCell ref="D32:E32"/>
    <mergeCell ref="B2:B10"/>
    <mergeCell ref="C2:C5"/>
    <mergeCell ref="A45:A52"/>
    <mergeCell ref="B46:B52"/>
    <mergeCell ref="C46:C52"/>
    <mergeCell ref="D36:I36"/>
    <mergeCell ref="D39:I39"/>
    <mergeCell ref="E40:F40"/>
    <mergeCell ref="G40:H40"/>
    <mergeCell ref="A36:A43"/>
    <mergeCell ref="B37:B43"/>
    <mergeCell ref="C37:C43"/>
    <mergeCell ref="G51:H51"/>
    <mergeCell ref="E41:F41"/>
    <mergeCell ref="E42:F42"/>
    <mergeCell ref="G42:H42"/>
    <mergeCell ref="D45:I45"/>
    <mergeCell ref="D48:I48"/>
    <mergeCell ref="E49:F49"/>
    <mergeCell ref="G49:H49"/>
    <mergeCell ref="G41:H41"/>
    <mergeCell ref="E51:F51"/>
    <mergeCell ref="E50:F50"/>
    <mergeCell ref="G50:H50"/>
  </mergeCells>
  <hyperlinks>
    <hyperlink ref="B22" r:id="rId1" xr:uid="{00000000-0004-0000-3400-000000000000}"/>
    <hyperlink ref="B11" r:id="rId2" xr:uid="{00000000-0004-0000-3400-000001000000}"/>
    <hyperlink ref="B34" r:id="rId3" xr:uid="{00000000-0004-0000-3400-000002000000}"/>
  </hyperlinks>
  <pageMargins left="0.39370078740157483" right="7.874015748031496E-2" top="0.74803149606299213" bottom="0.74803149606299213" header="0" footer="0"/>
  <pageSetup paperSize="9" scale="82" orientation="portrait" r:id="rId4"/>
  <headerFooter>
    <oddHeader>&amp;C&amp;11Doplňky</oddHeader>
    <oddFooter>&amp;C&amp;11&amp;A</oddFooter>
  </headerFooter>
  <drawing r:id="rId5"/>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List56">
    <pageSetUpPr fitToPage="1"/>
  </sheetPr>
  <dimension ref="A1:I38"/>
  <sheetViews>
    <sheetView zoomScale="90" zoomScaleNormal="90" zoomScaleSheetLayoutView="90" workbookViewId="0">
      <selection activeCell="I3" sqref="I3"/>
    </sheetView>
  </sheetViews>
  <sheetFormatPr baseColWidth="10" defaultColWidth="14.3984375" defaultRowHeight="15" customHeight="1"/>
  <cols>
    <col min="1" max="1" width="2.3984375" style="33" customWidth="1"/>
    <col min="2" max="2" width="19.19921875" customWidth="1"/>
    <col min="3" max="3" width="50.796875" customWidth="1"/>
    <col min="4" max="9" width="9.796875" style="33" customWidth="1"/>
    <col min="10" max="10" width="19.796875" bestFit="1" customWidth="1"/>
    <col min="11" max="26" width="8.796875" customWidth="1"/>
  </cols>
  <sheetData>
    <row r="1" spans="1:9" ht="18" customHeight="1">
      <c r="A1" s="1616" t="s">
        <v>1750</v>
      </c>
      <c r="B1" s="864" t="s">
        <v>1762</v>
      </c>
      <c r="C1" s="870" t="s">
        <v>772</v>
      </c>
      <c r="D1" s="225"/>
      <c r="E1" s="225"/>
      <c r="F1" s="225"/>
      <c r="G1" s="225"/>
      <c r="H1" s="225"/>
      <c r="I1" s="222"/>
    </row>
    <row r="2" spans="1:9" ht="12.75" customHeight="1">
      <c r="A2" s="1617"/>
      <c r="B2" s="1242"/>
      <c r="C2" s="1231" t="s">
        <v>1748</v>
      </c>
      <c r="D2" s="47"/>
      <c r="E2" s="47"/>
      <c r="F2" s="47"/>
      <c r="G2" s="47"/>
      <c r="H2" s="47"/>
      <c r="I2" s="59"/>
    </row>
    <row r="3" spans="1:9" ht="18" customHeight="1">
      <c r="A3" s="1617"/>
      <c r="B3" s="1242"/>
      <c r="C3" s="1231"/>
      <c r="D3" s="37"/>
      <c r="E3" s="37"/>
      <c r="F3" s="37"/>
      <c r="G3" s="37"/>
      <c r="H3" s="37"/>
      <c r="I3" s="217">
        <f>'obsah 2'!D434</f>
        <v>635</v>
      </c>
    </row>
    <row r="4" spans="1:9" ht="14.25" customHeight="1">
      <c r="A4" s="1617"/>
      <c r="B4" s="1242"/>
      <c r="C4" s="1231"/>
      <c r="D4" s="1621"/>
      <c r="E4" s="1622"/>
      <c r="F4" s="1622"/>
      <c r="G4" s="28"/>
      <c r="H4" s="62"/>
      <c r="I4" s="248">
        <v>735</v>
      </c>
    </row>
    <row r="5" spans="1:9" ht="14.25" customHeight="1">
      <c r="A5" s="1617"/>
      <c r="B5" s="1242"/>
      <c r="C5" s="1231"/>
      <c r="D5" s="42" t="s">
        <v>68</v>
      </c>
      <c r="E5" s="1625" t="s">
        <v>773</v>
      </c>
      <c r="F5" s="1259"/>
      <c r="G5" s="1625" t="s">
        <v>774</v>
      </c>
      <c r="H5" s="1236"/>
      <c r="I5" s="1620"/>
    </row>
    <row r="6" spans="1:9" ht="14.25" customHeight="1">
      <c r="A6" s="1617"/>
      <c r="B6" s="1242"/>
      <c r="C6" s="665" t="s">
        <v>2033</v>
      </c>
      <c r="D6" s="42" t="s">
        <v>70</v>
      </c>
      <c r="E6" s="1625" t="s">
        <v>1025</v>
      </c>
      <c r="F6" s="1259"/>
      <c r="G6" s="1625" t="s">
        <v>775</v>
      </c>
      <c r="H6" s="1236"/>
      <c r="I6" s="1620"/>
    </row>
    <row r="7" spans="1:9" ht="14.25" customHeight="1" thickBot="1">
      <c r="A7" s="1618"/>
      <c r="B7" s="239" t="s">
        <v>1061</v>
      </c>
      <c r="C7" s="60"/>
      <c r="D7" s="57"/>
      <c r="E7" s="57"/>
      <c r="F7" s="57"/>
      <c r="G7" s="57"/>
      <c r="H7" s="57"/>
      <c r="I7" s="58"/>
    </row>
    <row r="8" spans="1:9" ht="10.25" customHeight="1" thickBot="1">
      <c r="A8" s="824"/>
      <c r="B8" s="285"/>
      <c r="C8" s="151"/>
      <c r="D8" s="131"/>
      <c r="E8" s="131"/>
      <c r="F8" s="131"/>
      <c r="G8" s="131"/>
      <c r="H8" s="131"/>
      <c r="I8" s="131"/>
    </row>
    <row r="9" spans="1:9" ht="18" customHeight="1">
      <c r="A9" s="1616" t="s">
        <v>1750</v>
      </c>
      <c r="B9" s="864" t="s">
        <v>1762</v>
      </c>
      <c r="C9" s="870" t="s">
        <v>2032</v>
      </c>
      <c r="D9" s="225"/>
      <c r="E9" s="225"/>
      <c r="F9" s="225"/>
      <c r="G9" s="225"/>
      <c r="H9" s="225"/>
      <c r="I9" s="222"/>
    </row>
    <row r="10" spans="1:9" ht="14.25" customHeight="1">
      <c r="A10" s="1617"/>
      <c r="B10" s="1242"/>
      <c r="C10" s="1231" t="s">
        <v>2035</v>
      </c>
      <c r="D10" s="47"/>
      <c r="E10" s="47"/>
      <c r="F10" s="47"/>
      <c r="G10" s="47"/>
      <c r="H10" s="47"/>
      <c r="I10" s="59"/>
    </row>
    <row r="11" spans="1:9" ht="18" customHeight="1">
      <c r="A11" s="1617"/>
      <c r="B11" s="1242"/>
      <c r="C11" s="1231"/>
      <c r="D11" s="37"/>
      <c r="E11" s="37"/>
      <c r="F11" s="37"/>
      <c r="G11" s="37"/>
      <c r="H11" s="37"/>
      <c r="I11" s="217">
        <f>'obsah 2'!D435</f>
        <v>650</v>
      </c>
    </row>
    <row r="12" spans="1:9" ht="14.25" customHeight="1">
      <c r="A12" s="1617"/>
      <c r="B12" s="1242"/>
      <c r="C12" s="1231"/>
      <c r="D12" s="1621"/>
      <c r="E12" s="1622"/>
      <c r="F12" s="1622"/>
      <c r="G12" s="28"/>
      <c r="H12" s="62"/>
      <c r="I12" s="248">
        <v>735</v>
      </c>
    </row>
    <row r="13" spans="1:9" ht="14.25" customHeight="1">
      <c r="A13" s="1617"/>
      <c r="B13" s="1242"/>
      <c r="C13" s="1231"/>
      <c r="D13" s="42" t="s">
        <v>68</v>
      </c>
      <c r="E13" s="1625" t="s">
        <v>773</v>
      </c>
      <c r="F13" s="1259"/>
      <c r="G13" s="1625" t="s">
        <v>774</v>
      </c>
      <c r="H13" s="1236"/>
      <c r="I13" s="1620"/>
    </row>
    <row r="14" spans="1:9" ht="14.25" customHeight="1">
      <c r="A14" s="1617"/>
      <c r="B14" s="1242"/>
      <c r="C14" s="665" t="s">
        <v>2034</v>
      </c>
      <c r="D14" s="42" t="s">
        <v>70</v>
      </c>
      <c r="E14" s="1625" t="s">
        <v>1025</v>
      </c>
      <c r="F14" s="1259"/>
      <c r="G14" s="1625" t="s">
        <v>775</v>
      </c>
      <c r="H14" s="1236"/>
      <c r="I14" s="1620"/>
    </row>
    <row r="15" spans="1:9" ht="14.25" customHeight="1" thickBot="1">
      <c r="A15" s="1618"/>
      <c r="B15" s="239" t="s">
        <v>1061</v>
      </c>
      <c r="C15" s="60"/>
      <c r="D15" s="57"/>
      <c r="E15" s="57"/>
      <c r="F15" s="57"/>
      <c r="G15" s="57"/>
      <c r="H15" s="57"/>
      <c r="I15" s="58"/>
    </row>
    <row r="16" spans="1:9" ht="10.25" customHeight="1" thickBot="1">
      <c r="A16" s="32"/>
      <c r="B16" s="5"/>
      <c r="C16" s="5"/>
      <c r="D16" s="5"/>
      <c r="E16" s="28"/>
      <c r="F16" s="28"/>
      <c r="G16" s="28"/>
      <c r="H16" s="28"/>
      <c r="I16" s="28"/>
    </row>
    <row r="17" spans="1:9" ht="18" customHeight="1">
      <c r="A17" s="1616" t="s">
        <v>1750</v>
      </c>
      <c r="B17" s="864" t="s">
        <v>776</v>
      </c>
      <c r="C17" s="25"/>
      <c r="D17" s="249"/>
      <c r="E17" s="225"/>
      <c r="F17" s="225"/>
      <c r="G17" s="225"/>
      <c r="H17" s="225"/>
      <c r="I17" s="250"/>
    </row>
    <row r="18" spans="1:9" ht="14.25" customHeight="1">
      <c r="A18" s="1617"/>
      <c r="B18" s="1242"/>
      <c r="C18" s="1231" t="s">
        <v>1749</v>
      </c>
      <c r="D18" s="68"/>
      <c r="E18" s="47"/>
      <c r="F18" s="47"/>
      <c r="G18" s="47"/>
      <c r="H18" s="47"/>
      <c r="I18" s="93"/>
    </row>
    <row r="19" spans="1:9" ht="18" customHeight="1">
      <c r="A19" s="1617"/>
      <c r="B19" s="1242"/>
      <c r="C19" s="1231"/>
      <c r="D19" s="37"/>
      <c r="E19" s="37"/>
      <c r="F19" s="37"/>
      <c r="G19" s="37"/>
      <c r="H19" s="37"/>
      <c r="I19" s="217">
        <f>'obsah 2'!D436</f>
        <v>753</v>
      </c>
    </row>
    <row r="20" spans="1:9" ht="14.25" customHeight="1">
      <c r="A20" s="1617"/>
      <c r="B20" s="1242"/>
      <c r="C20" s="1231"/>
      <c r="D20" s="1621"/>
      <c r="E20" s="1622"/>
      <c r="F20" s="1622"/>
      <c r="G20" s="28"/>
      <c r="H20" s="62"/>
      <c r="I20" s="248">
        <v>804</v>
      </c>
    </row>
    <row r="21" spans="1:9" ht="14.25" customHeight="1">
      <c r="A21" s="1617"/>
      <c r="B21" s="1242"/>
      <c r="C21" s="1231"/>
      <c r="D21" s="42" t="s">
        <v>68</v>
      </c>
      <c r="E21" s="1625" t="s">
        <v>330</v>
      </c>
      <c r="F21" s="1259"/>
      <c r="G21" s="1625" t="s">
        <v>774</v>
      </c>
      <c r="H21" s="1236"/>
      <c r="I21" s="1620"/>
    </row>
    <row r="22" spans="1:9" ht="14.25" customHeight="1">
      <c r="A22" s="1617"/>
      <c r="B22" s="1242"/>
      <c r="C22" s="665" t="s">
        <v>2090</v>
      </c>
      <c r="D22" s="42" t="s">
        <v>70</v>
      </c>
      <c r="E22" s="1625" t="s">
        <v>1026</v>
      </c>
      <c r="F22" s="1259"/>
      <c r="G22" s="1625" t="s">
        <v>777</v>
      </c>
      <c r="H22" s="1236"/>
      <c r="I22" s="1620"/>
    </row>
    <row r="23" spans="1:9" ht="14.25" customHeight="1">
      <c r="A23" s="1618"/>
      <c r="B23" s="239" t="s">
        <v>1061</v>
      </c>
      <c r="C23" s="60"/>
      <c r="D23" s="57"/>
      <c r="E23" s="57"/>
      <c r="F23" s="57"/>
      <c r="G23" s="57"/>
      <c r="H23" s="57"/>
      <c r="I23" s="58"/>
    </row>
    <row r="24" spans="1:9" ht="10.25" customHeight="1">
      <c r="A24" s="32"/>
      <c r="B24" s="5"/>
      <c r="C24" s="5"/>
      <c r="D24" s="5"/>
      <c r="E24" s="28"/>
      <c r="F24" s="28"/>
      <c r="G24" s="28"/>
      <c r="H24" s="28"/>
      <c r="I24" s="28"/>
    </row>
    <row r="25" spans="1:9" ht="12.75" customHeight="1">
      <c r="A25" s="32"/>
      <c r="B25" s="5"/>
      <c r="C25" s="5"/>
      <c r="D25" s="32"/>
      <c r="E25" s="32"/>
      <c r="F25" s="32"/>
      <c r="G25" s="32"/>
      <c r="H25" s="32"/>
      <c r="I25" s="32"/>
    </row>
    <row r="26" spans="1:9" ht="12.75" customHeight="1">
      <c r="A26" s="32"/>
      <c r="B26" s="5"/>
      <c r="C26" s="5"/>
      <c r="D26" s="32"/>
      <c r="E26" s="32"/>
      <c r="F26" s="32"/>
      <c r="G26" s="32"/>
      <c r="H26" s="32"/>
      <c r="I26" s="32"/>
    </row>
    <row r="27" spans="1:9" ht="12.75" customHeight="1">
      <c r="A27" s="32"/>
      <c r="B27" s="5"/>
      <c r="C27" s="5"/>
      <c r="D27" s="32"/>
      <c r="E27" s="32"/>
      <c r="F27" s="32"/>
      <c r="G27" s="32"/>
      <c r="H27" s="32"/>
      <c r="I27" s="32"/>
    </row>
    <row r="28" spans="1:9" ht="12.75" customHeight="1">
      <c r="A28" s="32"/>
      <c r="B28" s="5"/>
      <c r="C28" s="5"/>
      <c r="D28" s="32"/>
      <c r="E28" s="32"/>
      <c r="F28" s="32"/>
      <c r="G28" s="32"/>
      <c r="H28" s="32"/>
      <c r="I28" s="32"/>
    </row>
    <row r="29" spans="1:9" ht="12.75" customHeight="1">
      <c r="A29" s="32"/>
      <c r="B29" s="5"/>
      <c r="C29" s="5"/>
      <c r="D29" s="32"/>
      <c r="E29" s="32"/>
      <c r="F29" s="32"/>
      <c r="G29" s="32"/>
      <c r="H29" s="32"/>
      <c r="I29" s="32"/>
    </row>
    <row r="30" spans="1:9" ht="12.75" customHeight="1">
      <c r="A30" s="32"/>
      <c r="B30" s="5"/>
      <c r="C30" s="5"/>
      <c r="D30" s="32"/>
      <c r="E30" s="32"/>
      <c r="F30" s="32"/>
      <c r="G30" s="32"/>
      <c r="H30" s="32"/>
      <c r="I30" s="32"/>
    </row>
    <row r="31" spans="1:9" ht="12.75" customHeight="1">
      <c r="A31" s="32"/>
      <c r="B31" s="5"/>
      <c r="C31" s="5"/>
      <c r="D31" s="32"/>
      <c r="E31" s="32"/>
      <c r="F31" s="32"/>
      <c r="G31" s="32"/>
      <c r="H31" s="32"/>
      <c r="I31" s="32"/>
    </row>
    <row r="32" spans="1:9" ht="12.75" customHeight="1">
      <c r="A32" s="32"/>
      <c r="B32" s="5"/>
      <c r="C32" s="5"/>
      <c r="D32" s="32"/>
      <c r="E32" s="32"/>
      <c r="F32" s="32"/>
      <c r="G32" s="32"/>
      <c r="H32" s="32"/>
      <c r="I32" s="32"/>
    </row>
    <row r="33" spans="1:9" ht="12.75" customHeight="1">
      <c r="A33" s="32"/>
      <c r="B33" s="5"/>
      <c r="C33" s="5"/>
      <c r="D33" s="32"/>
      <c r="E33" s="32"/>
      <c r="F33" s="32"/>
      <c r="G33" s="32"/>
      <c r="H33" s="32"/>
      <c r="I33" s="32"/>
    </row>
    <row r="34" spans="1:9" ht="12.75" customHeight="1">
      <c r="A34" s="32"/>
      <c r="B34" s="5"/>
      <c r="C34" s="5"/>
      <c r="D34" s="32"/>
      <c r="E34" s="32"/>
      <c r="F34" s="32"/>
      <c r="G34" s="32"/>
      <c r="H34" s="32"/>
      <c r="I34" s="32"/>
    </row>
    <row r="35" spans="1:9" ht="12.75" customHeight="1">
      <c r="A35" s="32"/>
      <c r="B35" s="5"/>
      <c r="C35" s="5"/>
      <c r="D35" s="32"/>
      <c r="E35" s="32"/>
      <c r="F35" s="32"/>
      <c r="G35" s="32"/>
      <c r="H35" s="32"/>
      <c r="I35" s="32"/>
    </row>
    <row r="36" spans="1:9" ht="12.75" customHeight="1">
      <c r="A36" s="32"/>
      <c r="B36" s="5"/>
      <c r="C36" s="5"/>
      <c r="D36" s="32"/>
      <c r="E36" s="32"/>
      <c r="F36" s="32"/>
      <c r="G36" s="32"/>
      <c r="H36" s="32"/>
      <c r="I36" s="32"/>
    </row>
    <row r="37" spans="1:9" ht="12.75" customHeight="1">
      <c r="A37" s="32"/>
      <c r="B37" s="5"/>
      <c r="C37" s="5"/>
      <c r="D37" s="32"/>
      <c r="E37" s="32"/>
      <c r="F37" s="32"/>
      <c r="G37" s="32"/>
      <c r="H37" s="32"/>
      <c r="I37" s="32"/>
    </row>
    <row r="38" spans="1:9" ht="12.75" customHeight="1">
      <c r="A38" s="32"/>
      <c r="B38" s="5"/>
      <c r="C38" s="5"/>
      <c r="D38" s="32"/>
      <c r="E38" s="32"/>
      <c r="F38" s="32"/>
      <c r="G38" s="32"/>
      <c r="H38" s="32"/>
      <c r="I38" s="32"/>
    </row>
  </sheetData>
  <mergeCells count="24">
    <mergeCell ref="E5:F5"/>
    <mergeCell ref="G5:I5"/>
    <mergeCell ref="D4:F4"/>
    <mergeCell ref="E21:F21"/>
    <mergeCell ref="G21:I21"/>
    <mergeCell ref="E22:F22"/>
    <mergeCell ref="G22:I22"/>
    <mergeCell ref="E6:F6"/>
    <mergeCell ref="G6:I6"/>
    <mergeCell ref="D20:F20"/>
    <mergeCell ref="D12:F12"/>
    <mergeCell ref="E13:F13"/>
    <mergeCell ref="G13:I13"/>
    <mergeCell ref="E14:F14"/>
    <mergeCell ref="G14:I14"/>
    <mergeCell ref="A1:A7"/>
    <mergeCell ref="A17:A23"/>
    <mergeCell ref="B2:B6"/>
    <mergeCell ref="B18:B22"/>
    <mergeCell ref="C2:C5"/>
    <mergeCell ref="C18:C21"/>
    <mergeCell ref="A9:A15"/>
    <mergeCell ref="B10:B14"/>
    <mergeCell ref="C10:C13"/>
  </mergeCells>
  <hyperlinks>
    <hyperlink ref="B7" r:id="rId1" xr:uid="{00000000-0004-0000-3500-000000000000}"/>
    <hyperlink ref="B23" r:id="rId2" xr:uid="{00000000-0004-0000-3500-000001000000}"/>
    <hyperlink ref="B15" r:id="rId3" xr:uid="{246798E2-F294-4E69-BE1E-7C08BFD988DE}"/>
  </hyperlinks>
  <pageMargins left="0.39370078740157483" right="7.874015748031496E-2" top="0.74803149606299213" bottom="0.74803149606299213" header="0" footer="0"/>
  <pageSetup paperSize="9" scale="82" orientation="portrait" horizontalDpi="4294967295" verticalDpi="4294967295" r:id="rId4"/>
  <headerFooter>
    <oddHeader>&amp;C&amp;11Doplňky</oddHeader>
    <oddFooter>&amp;C&amp;11&amp;A</oddFooter>
  </headerFooter>
  <drawing r:id="rId5"/>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8691A6-8C57-4B3D-A143-BC6A3572EBCE}">
  <dimension ref="A1:J66"/>
  <sheetViews>
    <sheetView topLeftCell="A32" zoomScaleNormal="100" zoomScaleSheetLayoutView="90" workbookViewId="0">
      <selection activeCell="I63" sqref="I63:I66"/>
    </sheetView>
  </sheetViews>
  <sheetFormatPr baseColWidth="10" defaultColWidth="9" defaultRowHeight="14"/>
  <cols>
    <col min="1" max="1" width="2.3984375" customWidth="1"/>
    <col min="2" max="2" width="20.3984375" customWidth="1"/>
    <col min="3" max="3" width="43.59765625" customWidth="1"/>
    <col min="6" max="6" width="10" customWidth="1"/>
    <col min="9" max="9" width="33.3984375" bestFit="1" customWidth="1"/>
  </cols>
  <sheetData>
    <row r="1" spans="1:10" ht="18" customHeight="1">
      <c r="A1" s="1270" t="s">
        <v>1751</v>
      </c>
      <c r="B1" s="846" t="s">
        <v>50</v>
      </c>
      <c r="C1" s="871" t="s">
        <v>2135</v>
      </c>
      <c r="D1" s="446"/>
      <c r="E1" s="446"/>
      <c r="F1" s="446"/>
      <c r="G1" s="446"/>
      <c r="H1" s="446"/>
      <c r="I1" s="447"/>
    </row>
    <row r="2" spans="1:10" ht="14.25" customHeight="1">
      <c r="A2" s="1830"/>
      <c r="B2" s="1242"/>
      <c r="C2" s="1231" t="s">
        <v>2144</v>
      </c>
      <c r="D2" s="290"/>
      <c r="E2" s="290"/>
      <c r="F2" s="290"/>
      <c r="G2" s="290"/>
      <c r="H2" s="290"/>
      <c r="I2" s="448"/>
    </row>
    <row r="3" spans="1:10" ht="18" customHeight="1">
      <c r="A3" s="1830"/>
      <c r="B3" s="1242"/>
      <c r="C3" s="1231"/>
      <c r="D3" s="37"/>
      <c r="E3" s="37"/>
      <c r="F3" s="37"/>
      <c r="G3" s="37"/>
      <c r="H3" s="37"/>
      <c r="I3" s="112">
        <f>'obsah 1'!L62</f>
        <v>926</v>
      </c>
    </row>
    <row r="4" spans="1:10" ht="14.25" customHeight="1">
      <c r="A4" s="1830"/>
      <c r="B4" s="1242"/>
      <c r="C4" s="1231"/>
      <c r="D4" s="382"/>
      <c r="E4" s="382"/>
      <c r="F4" s="668" t="s">
        <v>2136</v>
      </c>
      <c r="G4" s="1356" t="s">
        <v>764</v>
      </c>
      <c r="H4" s="1280"/>
      <c r="I4" s="235">
        <v>895</v>
      </c>
    </row>
    <row r="5" spans="1:10" ht="14.25" customHeight="1">
      <c r="A5" s="1830"/>
      <c r="B5" s="1242"/>
      <c r="C5" s="1231"/>
      <c r="D5" s="42" t="s">
        <v>68</v>
      </c>
      <c r="E5" s="307" t="s">
        <v>2137</v>
      </c>
      <c r="F5" s="1656"/>
      <c r="G5" s="1832"/>
      <c r="H5" s="1225"/>
      <c r="I5" s="1328"/>
    </row>
    <row r="6" spans="1:10" ht="14.25" customHeight="1">
      <c r="A6" s="1830"/>
      <c r="B6" s="1242"/>
      <c r="C6" s="1231"/>
      <c r="D6" s="42" t="s">
        <v>70</v>
      </c>
      <c r="E6" s="307" t="s">
        <v>1021</v>
      </c>
      <c r="F6" s="1656"/>
      <c r="G6" s="1777"/>
      <c r="H6" s="1777"/>
      <c r="I6" s="1228"/>
    </row>
    <row r="7" spans="1:10" ht="14.25" customHeight="1" thickBot="1">
      <c r="A7" s="1831"/>
      <c r="B7" s="1151" t="s">
        <v>1061</v>
      </c>
      <c r="C7" s="1485"/>
      <c r="D7" s="205"/>
      <c r="E7" s="221"/>
      <c r="F7" s="1829"/>
      <c r="G7" s="1227"/>
      <c r="H7" s="1227"/>
      <c r="I7" s="1801"/>
    </row>
    <row r="8" spans="1:10" ht="10.25" customHeight="1" thickBot="1">
      <c r="A8" s="32"/>
      <c r="B8" s="5"/>
      <c r="C8" s="5"/>
      <c r="D8" s="5"/>
      <c r="E8" s="28"/>
      <c r="F8" s="28"/>
      <c r="G8" s="28"/>
      <c r="H8" s="28"/>
      <c r="I8" s="28"/>
      <c r="J8" s="116"/>
    </row>
    <row r="9" spans="1:10" ht="18" customHeight="1">
      <c r="A9" s="1616" t="s">
        <v>1751</v>
      </c>
      <c r="B9" s="847" t="s">
        <v>1765</v>
      </c>
      <c r="C9" s="871" t="s">
        <v>2138</v>
      </c>
      <c r="D9" s="446"/>
      <c r="E9" s="446"/>
      <c r="F9" s="446"/>
      <c r="G9" s="446"/>
      <c r="H9" s="446"/>
      <c r="I9" s="447"/>
    </row>
    <row r="10" spans="1:10" ht="14.25" customHeight="1">
      <c r="A10" s="1821"/>
      <c r="B10" s="1242"/>
      <c r="C10" s="1823" t="s">
        <v>2145</v>
      </c>
      <c r="D10" s="252"/>
      <c r="E10" s="252"/>
      <c r="F10" s="252"/>
      <c r="G10" s="252"/>
      <c r="H10" s="252"/>
      <c r="I10" s="448"/>
    </row>
    <row r="11" spans="1:10" ht="18" customHeight="1">
      <c r="A11" s="1821"/>
      <c r="B11" s="1242"/>
      <c r="C11" s="1823"/>
      <c r="D11" s="147"/>
      <c r="E11" s="147"/>
      <c r="F11" s="147"/>
      <c r="G11" s="147"/>
      <c r="H11" s="147"/>
      <c r="I11" s="270">
        <f>'obsah 1'!L63</f>
        <v>1210</v>
      </c>
    </row>
    <row r="12" spans="1:10" ht="14.25" customHeight="1">
      <c r="A12" s="1821"/>
      <c r="B12" s="1242"/>
      <c r="C12" s="1823"/>
      <c r="D12" s="75"/>
      <c r="E12" s="75"/>
      <c r="F12" s="1148" t="s">
        <v>2136</v>
      </c>
      <c r="G12" s="1824" t="s">
        <v>764</v>
      </c>
      <c r="H12" s="1825"/>
      <c r="I12" s="1826">
        <v>1400</v>
      </c>
    </row>
    <row r="13" spans="1:10" ht="14.25" customHeight="1">
      <c r="A13" s="1821"/>
      <c r="B13" s="1242"/>
      <c r="C13" s="1823"/>
      <c r="D13" s="276" t="s">
        <v>68</v>
      </c>
      <c r="E13" s="307" t="s">
        <v>2139</v>
      </c>
      <c r="F13" s="1656"/>
      <c r="G13" s="1827"/>
      <c r="H13" s="1828"/>
      <c r="I13" s="1228"/>
    </row>
    <row r="14" spans="1:10" ht="14.25" customHeight="1">
      <c r="A14" s="1821"/>
      <c r="B14" s="1242"/>
      <c r="C14" s="1823"/>
      <c r="D14" s="276" t="s">
        <v>70</v>
      </c>
      <c r="E14" s="307" t="s">
        <v>1021</v>
      </c>
      <c r="F14" s="1656"/>
      <c r="G14" s="1763"/>
      <c r="H14" s="1828"/>
      <c r="I14" s="1328"/>
    </row>
    <row r="15" spans="1:10" ht="14.25" customHeight="1">
      <c r="A15" s="1821"/>
      <c r="B15" s="1242"/>
      <c r="C15" s="1823"/>
      <c r="D15" s="131"/>
      <c r="E15" s="150"/>
      <c r="F15" s="1656"/>
      <c r="G15" s="1763"/>
      <c r="H15" s="1828"/>
      <c r="I15" s="1328"/>
    </row>
    <row r="16" spans="1:10" ht="14.25" customHeight="1" thickBot="1">
      <c r="A16" s="1822"/>
      <c r="B16" s="1154" t="s">
        <v>1061</v>
      </c>
      <c r="C16" s="1485"/>
      <c r="D16" s="221"/>
      <c r="E16" s="135"/>
      <c r="F16" s="1835"/>
      <c r="G16" s="1227"/>
      <c r="H16" s="1660"/>
      <c r="I16" s="1801"/>
    </row>
    <row r="17" spans="1:9" ht="10.25" customHeight="1" thickBot="1">
      <c r="A17" s="33"/>
    </row>
    <row r="18" spans="1:9" ht="18" customHeight="1">
      <c r="A18" s="1270" t="s">
        <v>1751</v>
      </c>
      <c r="B18" s="847" t="s">
        <v>766</v>
      </c>
      <c r="C18" s="871" t="s">
        <v>2135</v>
      </c>
      <c r="D18" s="446"/>
      <c r="E18" s="446"/>
      <c r="F18" s="446"/>
      <c r="G18" s="446"/>
      <c r="H18" s="446"/>
      <c r="I18" s="447"/>
    </row>
    <row r="19" spans="1:9" ht="14.25" customHeight="1">
      <c r="A19" s="1830"/>
      <c r="B19" s="1242"/>
      <c r="C19" s="1231" t="s">
        <v>2146</v>
      </c>
      <c r="D19" s="290"/>
      <c r="E19" s="290"/>
      <c r="F19" s="290"/>
      <c r="G19" s="290"/>
      <c r="H19" s="290"/>
      <c r="I19" s="448"/>
    </row>
    <row r="20" spans="1:9" ht="18" customHeight="1">
      <c r="A20" s="1830"/>
      <c r="B20" s="1242"/>
      <c r="C20" s="1231"/>
      <c r="D20" s="37"/>
      <c r="E20" s="37"/>
      <c r="F20" s="37"/>
      <c r="G20" s="37"/>
      <c r="H20" s="37"/>
      <c r="I20" s="112">
        <f>'obsah 1'!L64</f>
        <v>1008</v>
      </c>
    </row>
    <row r="21" spans="1:9" ht="14.25" customHeight="1">
      <c r="A21" s="1830"/>
      <c r="B21" s="1242"/>
      <c r="C21" s="1231"/>
      <c r="D21" s="382"/>
      <c r="E21" s="382"/>
      <c r="F21" s="668" t="s">
        <v>2136</v>
      </c>
      <c r="G21" s="1356" t="s">
        <v>764</v>
      </c>
      <c r="H21" s="1280"/>
      <c r="I21" s="235">
        <v>949</v>
      </c>
    </row>
    <row r="22" spans="1:9" ht="14.25" customHeight="1">
      <c r="A22" s="1830"/>
      <c r="B22" s="1242"/>
      <c r="C22" s="1231"/>
      <c r="D22" s="99" t="s">
        <v>68</v>
      </c>
      <c r="E22" s="569" t="s">
        <v>2137</v>
      </c>
      <c r="F22" s="1656"/>
      <c r="G22" s="1832"/>
      <c r="H22" s="1225"/>
      <c r="I22" s="1328"/>
    </row>
    <row r="23" spans="1:9" ht="14.25" customHeight="1">
      <c r="A23" s="1830"/>
      <c r="B23" s="1242"/>
      <c r="C23" s="1231"/>
      <c r="D23" s="276" t="s">
        <v>70</v>
      </c>
      <c r="E23" s="307" t="s">
        <v>1021</v>
      </c>
      <c r="F23" s="1656"/>
      <c r="G23" s="1777"/>
      <c r="H23" s="1777"/>
      <c r="I23" s="1228"/>
    </row>
    <row r="24" spans="1:9" ht="14.25" customHeight="1">
      <c r="A24" s="1830"/>
      <c r="B24" s="1242"/>
      <c r="C24" s="1231"/>
      <c r="D24" s="131"/>
      <c r="E24" s="150"/>
      <c r="F24" s="1656"/>
      <c r="G24" s="1777"/>
      <c r="H24" s="1777"/>
      <c r="I24" s="1228"/>
    </row>
    <row r="25" spans="1:9" ht="14.25" customHeight="1" thickBot="1">
      <c r="A25" s="1831"/>
      <c r="B25" s="1154" t="s">
        <v>1061</v>
      </c>
      <c r="C25" s="354"/>
      <c r="D25" s="221"/>
      <c r="E25" s="221"/>
      <c r="F25" s="1829"/>
      <c r="G25" s="1227"/>
      <c r="H25" s="1227"/>
      <c r="I25" s="1801"/>
    </row>
    <row r="26" spans="1:9" ht="10.25" customHeight="1" thickBot="1">
      <c r="A26" s="32"/>
      <c r="B26" s="5"/>
      <c r="C26" s="5"/>
      <c r="D26" s="5"/>
      <c r="E26" s="28"/>
      <c r="F26" s="28"/>
      <c r="G26" s="28"/>
      <c r="H26" s="28"/>
      <c r="I26" s="28"/>
    </row>
    <row r="27" spans="1:9" ht="18" customHeight="1">
      <c r="A27" s="1270" t="s">
        <v>1751</v>
      </c>
      <c r="B27" s="846" t="s">
        <v>1766</v>
      </c>
      <c r="C27" s="871" t="s">
        <v>2138</v>
      </c>
      <c r="D27" s="446"/>
      <c r="E27" s="446"/>
      <c r="F27" s="446"/>
      <c r="G27" s="446"/>
      <c r="H27" s="446"/>
      <c r="I27" s="447"/>
    </row>
    <row r="28" spans="1:9" ht="14.25" customHeight="1">
      <c r="A28" s="1830"/>
      <c r="B28" s="1242"/>
      <c r="C28" s="1231" t="s">
        <v>2147</v>
      </c>
      <c r="D28" s="290"/>
      <c r="E28" s="290"/>
      <c r="F28" s="290"/>
      <c r="G28" s="290"/>
      <c r="H28" s="290"/>
      <c r="I28" s="448"/>
    </row>
    <row r="29" spans="1:9" ht="18" customHeight="1">
      <c r="A29" s="1830"/>
      <c r="B29" s="1242"/>
      <c r="C29" s="1231"/>
      <c r="D29" s="37"/>
      <c r="E29" s="37"/>
      <c r="F29" s="37"/>
      <c r="G29" s="37"/>
      <c r="H29" s="37"/>
      <c r="I29" s="112">
        <f>'obsah 1'!L65</f>
        <v>1309</v>
      </c>
    </row>
    <row r="30" spans="1:9" ht="14.25" customHeight="1">
      <c r="A30" s="1830"/>
      <c r="B30" s="1242"/>
      <c r="C30" s="1231"/>
      <c r="D30" s="382"/>
      <c r="E30" s="382"/>
      <c r="F30" s="668" t="s">
        <v>2136</v>
      </c>
      <c r="G30" s="1356" t="s">
        <v>764</v>
      </c>
      <c r="H30" s="1280"/>
      <c r="I30" s="1826">
        <v>1454</v>
      </c>
    </row>
    <row r="31" spans="1:9" ht="14.25" customHeight="1">
      <c r="A31" s="1830"/>
      <c r="B31" s="1242"/>
      <c r="C31" s="1231"/>
      <c r="D31" s="237" t="s">
        <v>68</v>
      </c>
      <c r="E31" s="307" t="s">
        <v>2139</v>
      </c>
      <c r="F31" s="1656"/>
      <c r="G31" s="1832"/>
      <c r="H31" s="1225"/>
      <c r="I31" s="1228"/>
    </row>
    <row r="32" spans="1:9" ht="14.25" customHeight="1">
      <c r="A32" s="1830"/>
      <c r="B32" s="1242"/>
      <c r="C32" s="1231"/>
      <c r="D32" s="78" t="s">
        <v>70</v>
      </c>
      <c r="E32" s="307" t="s">
        <v>1021</v>
      </c>
      <c r="F32" s="1656"/>
      <c r="G32" s="1777"/>
      <c r="H32" s="1225"/>
      <c r="I32" s="1833"/>
    </row>
    <row r="33" spans="1:10" ht="14.25" customHeight="1">
      <c r="A33" s="1830"/>
      <c r="B33" s="1242"/>
      <c r="C33" s="1231"/>
      <c r="D33" s="131"/>
      <c r="E33" s="150"/>
      <c r="F33" s="1656"/>
      <c r="G33" s="1777"/>
      <c r="H33" s="1225"/>
      <c r="I33" s="1833"/>
    </row>
    <row r="34" spans="1:10" ht="14.25" customHeight="1" thickBot="1">
      <c r="A34" s="1831"/>
      <c r="B34" s="1151" t="s">
        <v>1061</v>
      </c>
      <c r="C34" s="354"/>
      <c r="D34" s="221"/>
      <c r="E34" s="221"/>
      <c r="F34" s="1829"/>
      <c r="G34" s="1227"/>
      <c r="H34" s="1660"/>
      <c r="I34" s="1801"/>
    </row>
    <row r="35" spans="1:10" ht="10.25" customHeight="1" thickBot="1">
      <c r="A35" s="1155"/>
      <c r="B35" s="1156"/>
      <c r="C35" s="1152"/>
      <c r="D35" s="47"/>
      <c r="E35" s="47"/>
      <c r="F35" s="47"/>
      <c r="G35" s="1153"/>
      <c r="H35" s="68"/>
      <c r="I35" s="1153"/>
    </row>
    <row r="36" spans="1:10" ht="18" customHeight="1">
      <c r="A36" s="1616" t="s">
        <v>1751</v>
      </c>
      <c r="B36" s="864" t="s">
        <v>2129</v>
      </c>
      <c r="C36" s="1145" t="s">
        <v>2135</v>
      </c>
      <c r="D36" s="1146"/>
      <c r="E36" s="1842" t="s">
        <v>2152</v>
      </c>
      <c r="F36" s="1842"/>
      <c r="G36" s="1842"/>
      <c r="H36" s="1146"/>
      <c r="I36" s="251"/>
    </row>
    <row r="37" spans="1:10" ht="14.25" customHeight="1">
      <c r="A37" s="1821"/>
      <c r="B37" s="1242"/>
      <c r="C37" s="1823" t="s">
        <v>2148</v>
      </c>
      <c r="D37" s="252"/>
      <c r="E37" s="252"/>
      <c r="F37" s="252"/>
      <c r="G37" s="252"/>
      <c r="H37" s="252"/>
      <c r="I37" s="1147"/>
    </row>
    <row r="38" spans="1:10" ht="18" customHeight="1">
      <c r="A38" s="1821"/>
      <c r="B38" s="1242"/>
      <c r="C38" s="1823"/>
      <c r="D38" s="37"/>
      <c r="E38" s="37"/>
      <c r="F38" s="37"/>
      <c r="G38" s="37"/>
      <c r="H38" s="37"/>
      <c r="I38" s="38">
        <f>'obsah 1'!L74</f>
        <v>876</v>
      </c>
      <c r="J38">
        <v>876</v>
      </c>
    </row>
    <row r="39" spans="1:10" ht="14.25" customHeight="1">
      <c r="A39" s="1821"/>
      <c r="B39" s="1242"/>
      <c r="C39" s="1823"/>
      <c r="D39" s="75"/>
      <c r="E39" s="75"/>
      <c r="F39" s="1148" t="s">
        <v>2136</v>
      </c>
      <c r="G39" s="1356" t="s">
        <v>764</v>
      </c>
      <c r="H39" s="1280"/>
      <c r="I39" s="1149">
        <v>895</v>
      </c>
    </row>
    <row r="40" spans="1:10" ht="14.25" customHeight="1">
      <c r="A40" s="1821"/>
      <c r="B40" s="1242"/>
      <c r="C40" s="1823"/>
      <c r="D40" s="42" t="s">
        <v>68</v>
      </c>
      <c r="E40" s="307" t="s">
        <v>2140</v>
      </c>
      <c r="F40" s="1656"/>
      <c r="G40" s="1827"/>
      <c r="H40" s="1828"/>
      <c r="I40" s="1834"/>
    </row>
    <row r="41" spans="1:10" ht="14.25" customHeight="1">
      <c r="A41" s="1821"/>
      <c r="B41" s="1242"/>
      <c r="C41" s="1823"/>
      <c r="D41" s="42" t="s">
        <v>70</v>
      </c>
      <c r="E41" s="307" t="s">
        <v>1021</v>
      </c>
      <c r="F41" s="1656"/>
      <c r="G41" s="1763"/>
      <c r="H41" s="1763"/>
      <c r="I41" s="1806"/>
    </row>
    <row r="42" spans="1:10" ht="14.25" customHeight="1" thickBot="1">
      <c r="A42" s="1822"/>
      <c r="B42" s="239" t="s">
        <v>1061</v>
      </c>
      <c r="C42" s="1836"/>
      <c r="D42" s="57"/>
      <c r="E42" s="135"/>
      <c r="F42" s="1835"/>
      <c r="G42" s="1837"/>
      <c r="H42" s="1837"/>
      <c r="I42" s="1808"/>
    </row>
    <row r="43" spans="1:10" ht="10.25" customHeight="1" thickBot="1">
      <c r="A43" s="1155"/>
      <c r="B43" s="1156"/>
      <c r="C43" s="1152"/>
      <c r="D43" s="47"/>
      <c r="E43" s="47"/>
      <c r="F43" s="47"/>
      <c r="G43" s="1153"/>
      <c r="H43" s="68"/>
      <c r="I43" s="1153"/>
    </row>
    <row r="44" spans="1:10" ht="18" customHeight="1">
      <c r="A44" s="1616" t="s">
        <v>1751</v>
      </c>
      <c r="B44" s="847" t="s">
        <v>2130</v>
      </c>
      <c r="C44" s="1145" t="s">
        <v>2135</v>
      </c>
      <c r="D44" s="446"/>
      <c r="E44" s="1841" t="s">
        <v>2152</v>
      </c>
      <c r="F44" s="1841"/>
      <c r="G44" s="1841"/>
      <c r="H44" s="446"/>
      <c r="I44" s="447"/>
    </row>
    <row r="45" spans="1:10" ht="14.25" customHeight="1">
      <c r="A45" s="1821"/>
      <c r="B45" s="1255"/>
      <c r="C45" s="1823" t="s">
        <v>2149</v>
      </c>
      <c r="D45" s="252"/>
      <c r="E45" s="252"/>
      <c r="F45" s="252"/>
      <c r="G45" s="252"/>
      <c r="H45" s="252"/>
      <c r="I45" s="448"/>
    </row>
    <row r="46" spans="1:10" ht="18" customHeight="1">
      <c r="A46" s="1821"/>
      <c r="B46" s="1255"/>
      <c r="C46" s="1823"/>
      <c r="D46" s="37"/>
      <c r="E46" s="37"/>
      <c r="F46" s="37"/>
      <c r="G46" s="37"/>
      <c r="H46" s="37"/>
      <c r="I46" s="112">
        <f>'obsah 1'!L75</f>
        <v>958</v>
      </c>
      <c r="J46">
        <v>958</v>
      </c>
    </row>
    <row r="47" spans="1:10" ht="14.25" customHeight="1">
      <c r="A47" s="1821"/>
      <c r="B47" s="1255"/>
      <c r="C47" s="1823"/>
      <c r="D47" s="75"/>
      <c r="E47" s="75"/>
      <c r="F47" s="1148" t="s">
        <v>2136</v>
      </c>
      <c r="G47" s="1356" t="s">
        <v>764</v>
      </c>
      <c r="H47" s="1280"/>
      <c r="I47" s="235">
        <v>949</v>
      </c>
    </row>
    <row r="48" spans="1:10" ht="14.25" customHeight="1">
      <c r="A48" s="1821"/>
      <c r="B48" s="1255"/>
      <c r="C48" s="1823"/>
      <c r="D48" s="42" t="s">
        <v>68</v>
      </c>
      <c r="E48" s="307" t="s">
        <v>2140</v>
      </c>
      <c r="F48" s="1656"/>
      <c r="G48" s="1827"/>
      <c r="H48" s="1828"/>
      <c r="I48" s="1328"/>
    </row>
    <row r="49" spans="1:10" ht="14.25" customHeight="1">
      <c r="A49" s="1821"/>
      <c r="B49" s="1255"/>
      <c r="C49" s="1823"/>
      <c r="D49" s="42" t="s">
        <v>70</v>
      </c>
      <c r="E49" s="307" t="s">
        <v>1021</v>
      </c>
      <c r="F49" s="1656"/>
      <c r="G49" s="1763"/>
      <c r="H49" s="1763"/>
      <c r="I49" s="1228"/>
    </row>
    <row r="50" spans="1:10" ht="14.25" customHeight="1" thickBot="1">
      <c r="A50" s="1821"/>
      <c r="B50" s="1172" t="s">
        <v>1061</v>
      </c>
      <c r="C50" s="1231"/>
      <c r="D50" s="1159"/>
      <c r="E50" s="131"/>
      <c r="F50" s="1656"/>
      <c r="G50" s="1215"/>
      <c r="H50" s="1215"/>
      <c r="I50" s="1228"/>
    </row>
    <row r="51" spans="1:10" ht="10.25" customHeight="1" thickBot="1">
      <c r="A51" s="1160"/>
      <c r="B51" s="1100"/>
      <c r="C51" s="1100"/>
      <c r="D51" s="1100"/>
      <c r="E51" s="1100"/>
      <c r="F51" s="1100"/>
      <c r="G51" s="1100"/>
      <c r="H51" s="1100"/>
      <c r="I51" s="1161"/>
    </row>
    <row r="52" spans="1:10" ht="18" customHeight="1">
      <c r="A52" s="1838" t="s">
        <v>1751</v>
      </c>
      <c r="B52" s="864" t="s">
        <v>1084</v>
      </c>
      <c r="C52" s="1145" t="s">
        <v>2141</v>
      </c>
      <c r="D52" s="1157"/>
      <c r="E52" s="1158"/>
      <c r="F52" s="1158"/>
      <c r="G52" s="1158"/>
      <c r="H52" s="1158"/>
      <c r="I52" s="1162"/>
    </row>
    <row r="53" spans="1:10" ht="14.25" customHeight="1">
      <c r="A53" s="1830"/>
      <c r="B53" s="1242"/>
      <c r="C53" s="1231" t="s">
        <v>2150</v>
      </c>
      <c r="D53" s="116"/>
      <c r="E53" s="480"/>
      <c r="F53" s="141"/>
      <c r="G53" s="1163"/>
      <c r="H53" s="1163"/>
      <c r="I53" s="1164"/>
    </row>
    <row r="54" spans="1:10" ht="18" customHeight="1">
      <c r="A54" s="1830"/>
      <c r="B54" s="1242"/>
      <c r="C54" s="1231"/>
      <c r="D54" s="256"/>
      <c r="E54" s="37"/>
      <c r="F54" s="77"/>
      <c r="G54" s="257"/>
      <c r="H54" s="37"/>
      <c r="I54" s="504">
        <f>'obsah 1'!L66</f>
        <v>595</v>
      </c>
      <c r="J54">
        <v>595</v>
      </c>
    </row>
    <row r="55" spans="1:10" ht="14.25" customHeight="1">
      <c r="A55" s="1830"/>
      <c r="B55" s="1242"/>
      <c r="C55" s="1231"/>
      <c r="D55" s="113"/>
      <c r="E55" s="382"/>
      <c r="F55" s="668" t="s">
        <v>2136</v>
      </c>
      <c r="G55" s="1356" t="s">
        <v>764</v>
      </c>
      <c r="H55" s="1280"/>
      <c r="I55" s="235">
        <v>490</v>
      </c>
    </row>
    <row r="56" spans="1:10" ht="14.25" customHeight="1">
      <c r="A56" s="1830"/>
      <c r="B56" s="1242"/>
      <c r="C56" s="1231"/>
      <c r="D56" s="42" t="s">
        <v>68</v>
      </c>
      <c r="E56" s="307" t="s">
        <v>2142</v>
      </c>
      <c r="F56" s="1656"/>
      <c r="G56" s="1832"/>
      <c r="H56" s="1225"/>
      <c r="I56" s="349"/>
    </row>
    <row r="57" spans="1:10" ht="14.25" customHeight="1">
      <c r="A57" s="1830"/>
      <c r="B57" s="1242"/>
      <c r="C57" s="1231"/>
      <c r="D57" s="42" t="s">
        <v>70</v>
      </c>
      <c r="E57" s="307" t="s">
        <v>1021</v>
      </c>
      <c r="F57" s="1656"/>
      <c r="G57" s="1777"/>
      <c r="H57" s="1225"/>
      <c r="I57" s="349"/>
    </row>
    <row r="58" spans="1:10" ht="14.25" customHeight="1" thickBot="1">
      <c r="A58" s="1831"/>
      <c r="B58" s="1151" t="s">
        <v>1061</v>
      </c>
      <c r="C58" s="354"/>
      <c r="D58" s="205"/>
      <c r="E58" s="221"/>
      <c r="F58" s="1829"/>
      <c r="G58" s="1227"/>
      <c r="H58" s="1660"/>
      <c r="I58" s="402"/>
    </row>
    <row r="59" spans="1:10" ht="10.25" customHeight="1" thickBot="1">
      <c r="A59" s="32"/>
      <c r="B59" s="5"/>
      <c r="C59" s="5"/>
      <c r="D59" s="5"/>
      <c r="E59" s="28"/>
      <c r="F59" s="28"/>
      <c r="G59" s="28"/>
      <c r="H59" s="28"/>
      <c r="I59" s="28"/>
    </row>
    <row r="60" spans="1:10" ht="18" customHeight="1">
      <c r="A60" s="1270" t="s">
        <v>1751</v>
      </c>
      <c r="B60" s="846" t="s">
        <v>1781</v>
      </c>
      <c r="C60" s="871" t="s">
        <v>2138</v>
      </c>
      <c r="D60" s="1165"/>
      <c r="E60" s="320"/>
      <c r="F60" s="320"/>
      <c r="G60" s="320"/>
      <c r="H60" s="320"/>
      <c r="I60" s="321"/>
    </row>
    <row r="61" spans="1:10" ht="14.25" customHeight="1">
      <c r="A61" s="1830"/>
      <c r="B61" s="1242"/>
      <c r="C61" s="1231" t="s">
        <v>2151</v>
      </c>
      <c r="D61" s="116"/>
      <c r="E61" s="480"/>
      <c r="F61" s="141"/>
      <c r="G61" s="1163"/>
      <c r="H61" s="1163"/>
      <c r="I61" s="1164"/>
    </row>
    <row r="62" spans="1:10" ht="18" customHeight="1">
      <c r="A62" s="1830"/>
      <c r="B62" s="1242"/>
      <c r="C62" s="1231"/>
      <c r="D62" s="256"/>
      <c r="E62" s="37"/>
      <c r="F62" s="77"/>
      <c r="G62" s="257"/>
      <c r="H62" s="37"/>
      <c r="I62" s="504">
        <f>'obsah 1'!L67</f>
        <v>982</v>
      </c>
      <c r="J62">
        <v>982</v>
      </c>
    </row>
    <row r="63" spans="1:10" ht="14.25" customHeight="1">
      <c r="A63" s="1830"/>
      <c r="B63" s="1242"/>
      <c r="C63" s="1231"/>
      <c r="D63" s="113"/>
      <c r="E63" s="382"/>
      <c r="F63" s="668" t="s">
        <v>2136</v>
      </c>
      <c r="G63" s="1356" t="s">
        <v>764</v>
      </c>
      <c r="H63" s="1280"/>
      <c r="I63" s="1551">
        <v>895</v>
      </c>
    </row>
    <row r="64" spans="1:10" ht="14.25" customHeight="1">
      <c r="A64" s="1830"/>
      <c r="B64" s="1242"/>
      <c r="C64" s="1231"/>
      <c r="D64" s="42" t="s">
        <v>68</v>
      </c>
      <c r="E64" s="307" t="s">
        <v>2143</v>
      </c>
      <c r="F64" s="1656"/>
      <c r="G64" s="1832"/>
      <c r="H64" s="1225"/>
      <c r="I64" s="1839"/>
    </row>
    <row r="65" spans="1:9" ht="14.25" customHeight="1">
      <c r="A65" s="1830"/>
      <c r="B65" s="1242"/>
      <c r="C65" s="1231"/>
      <c r="D65" s="42" t="s">
        <v>70</v>
      </c>
      <c r="E65" s="307" t="s">
        <v>1021</v>
      </c>
      <c r="F65" s="1656"/>
      <c r="G65" s="1777"/>
      <c r="H65" s="1225"/>
      <c r="I65" s="1839"/>
    </row>
    <row r="66" spans="1:9" ht="14.25" customHeight="1" thickBot="1">
      <c r="A66" s="1831"/>
      <c r="B66" s="1151" t="s">
        <v>1061</v>
      </c>
      <c r="C66" s="1485"/>
      <c r="D66" s="205"/>
      <c r="E66" s="221"/>
      <c r="F66" s="1829"/>
      <c r="G66" s="1227"/>
      <c r="H66" s="1660"/>
      <c r="I66" s="1840"/>
    </row>
  </sheetData>
  <mergeCells count="67">
    <mergeCell ref="E44:G44"/>
    <mergeCell ref="C19:C24"/>
    <mergeCell ref="C28:C33"/>
    <mergeCell ref="F13:F16"/>
    <mergeCell ref="B10:B15"/>
    <mergeCell ref="B19:B24"/>
    <mergeCell ref="F22:F25"/>
    <mergeCell ref="B28:B33"/>
    <mergeCell ref="F31:F34"/>
    <mergeCell ref="E36:G36"/>
    <mergeCell ref="A60:A66"/>
    <mergeCell ref="B61:B65"/>
    <mergeCell ref="C61:C66"/>
    <mergeCell ref="G63:H63"/>
    <mergeCell ref="I63:I66"/>
    <mergeCell ref="G64:G66"/>
    <mergeCell ref="H64:H66"/>
    <mergeCell ref="F64:F66"/>
    <mergeCell ref="A52:A58"/>
    <mergeCell ref="B53:B57"/>
    <mergeCell ref="G55:H55"/>
    <mergeCell ref="G56:G58"/>
    <mergeCell ref="H56:H58"/>
    <mergeCell ref="C53:C57"/>
    <mergeCell ref="F56:F58"/>
    <mergeCell ref="I40:I42"/>
    <mergeCell ref="A44:A50"/>
    <mergeCell ref="B45:B49"/>
    <mergeCell ref="C45:C50"/>
    <mergeCell ref="G47:H47"/>
    <mergeCell ref="G48:G50"/>
    <mergeCell ref="H48:H50"/>
    <mergeCell ref="I48:I50"/>
    <mergeCell ref="F40:F42"/>
    <mergeCell ref="F48:F50"/>
    <mergeCell ref="A36:A42"/>
    <mergeCell ref="B37:B41"/>
    <mergeCell ref="C37:C42"/>
    <mergeCell ref="G39:H39"/>
    <mergeCell ref="G40:G42"/>
    <mergeCell ref="H40:H42"/>
    <mergeCell ref="I22:I25"/>
    <mergeCell ref="A27:A34"/>
    <mergeCell ref="G30:H30"/>
    <mergeCell ref="I30:I31"/>
    <mergeCell ref="G31:G34"/>
    <mergeCell ref="H31:H34"/>
    <mergeCell ref="I32:I34"/>
    <mergeCell ref="A18:A25"/>
    <mergeCell ref="G21:H21"/>
    <mergeCell ref="G22:G25"/>
    <mergeCell ref="H22:H25"/>
    <mergeCell ref="I5:I7"/>
    <mergeCell ref="A9:A16"/>
    <mergeCell ref="C10:C16"/>
    <mergeCell ref="G12:H12"/>
    <mergeCell ref="I12:I13"/>
    <mergeCell ref="G13:G16"/>
    <mergeCell ref="H13:H16"/>
    <mergeCell ref="I14:I16"/>
    <mergeCell ref="F5:F7"/>
    <mergeCell ref="A1:A7"/>
    <mergeCell ref="B2:B6"/>
    <mergeCell ref="C2:C7"/>
    <mergeCell ref="G4:H4"/>
    <mergeCell ref="G5:G7"/>
    <mergeCell ref="H5:H7"/>
  </mergeCells>
  <hyperlinks>
    <hyperlink ref="B7" r:id="rId1" xr:uid="{E400C1A4-0AD8-4D5F-9A6F-649E7B3318A6}"/>
    <hyperlink ref="B16" r:id="rId2" xr:uid="{3C795BD5-0154-48A5-8BA6-9D1DADE543C0}"/>
    <hyperlink ref="B25" r:id="rId3" xr:uid="{F9F7F17C-9491-45C6-86B7-4715AB62B353}"/>
    <hyperlink ref="B34" r:id="rId4" xr:uid="{B9F1810B-059C-45C8-9EB7-36A49369A2B1}"/>
    <hyperlink ref="B58" r:id="rId5" xr:uid="{1F055FAF-E310-41B4-9C31-D4F595BD84D9}"/>
    <hyperlink ref="B66" r:id="rId6" xr:uid="{4E0D524E-5FCB-492C-B1C8-38D30D6F3F22}"/>
    <hyperlink ref="B42" r:id="rId7" xr:uid="{D87C57D5-39FD-4FBA-A03F-062158DDC2FE}"/>
    <hyperlink ref="B50" r:id="rId8" xr:uid="{B14E8BBA-EAE8-43D0-9543-1B8B46E05B1F}"/>
  </hyperlinks>
  <pageMargins left="0.7" right="0.7" top="0.78740157499999996" bottom="0.78740157499999996" header="0.3" footer="0.3"/>
  <pageSetup paperSize="9" scale="78" orientation="portrait" horizontalDpi="1200" verticalDpi="1200" r:id="rId9"/>
  <drawing r:id="rId1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BE73DE-9163-4333-8D5C-9567A0FB0CE9}">
  <dimension ref="A1:I40"/>
  <sheetViews>
    <sheetView topLeftCell="A6" zoomScaleNormal="100" zoomScaleSheetLayoutView="90" workbookViewId="0">
      <selection activeCell="I37" sqref="I37"/>
    </sheetView>
  </sheetViews>
  <sheetFormatPr baseColWidth="10" defaultColWidth="9" defaultRowHeight="14"/>
  <cols>
    <col min="1" max="1" width="2.3984375" customWidth="1"/>
    <col min="2" max="2" width="18.3984375" customWidth="1"/>
    <col min="3" max="3" width="32.59765625" customWidth="1"/>
    <col min="9" max="9" width="33.3984375" bestFit="1" customWidth="1"/>
  </cols>
  <sheetData>
    <row r="1" spans="1:9" ht="18" customHeight="1">
      <c r="A1" s="1616" t="s">
        <v>1752</v>
      </c>
      <c r="B1" s="864" t="s">
        <v>56</v>
      </c>
      <c r="C1" s="1145" t="s">
        <v>2153</v>
      </c>
      <c r="D1" s="1157"/>
      <c r="E1" s="1158"/>
      <c r="F1" s="1158"/>
      <c r="G1" s="1158"/>
      <c r="H1" s="1158"/>
      <c r="I1" s="222"/>
    </row>
    <row r="2" spans="1:9" ht="14.25" customHeight="1">
      <c r="A2" s="1617"/>
      <c r="B2" s="1242"/>
      <c r="C2" s="1823" t="s">
        <v>2156</v>
      </c>
      <c r="D2" s="253"/>
      <c r="E2" s="253"/>
      <c r="F2" s="28"/>
      <c r="G2" s="254"/>
      <c r="H2" s="254"/>
      <c r="I2" s="255"/>
    </row>
    <row r="3" spans="1:9" ht="18" customHeight="1">
      <c r="A3" s="1617"/>
      <c r="B3" s="1242"/>
      <c r="C3" s="1823"/>
      <c r="D3" s="256"/>
      <c r="E3" s="37"/>
      <c r="F3" s="77"/>
      <c r="G3" s="257"/>
      <c r="H3" s="37"/>
      <c r="I3" s="754">
        <f>'obsah 1'!L69</f>
        <v>749</v>
      </c>
    </row>
    <row r="4" spans="1:9" ht="14.25" customHeight="1">
      <c r="A4" s="1617"/>
      <c r="B4" s="1242"/>
      <c r="C4" s="1823"/>
      <c r="D4" s="53"/>
      <c r="E4" s="75"/>
      <c r="F4" s="1148" t="s">
        <v>2136</v>
      </c>
      <c r="G4" s="1356" t="s">
        <v>764</v>
      </c>
      <c r="H4" s="1280"/>
      <c r="I4" s="1149">
        <v>590</v>
      </c>
    </row>
    <row r="5" spans="1:9" ht="14.25" customHeight="1">
      <c r="A5" s="1617"/>
      <c r="B5" s="1242"/>
      <c r="C5" s="1823"/>
      <c r="D5" s="237" t="s">
        <v>68</v>
      </c>
      <c r="E5" s="307" t="s">
        <v>2154</v>
      </c>
      <c r="F5" s="1656"/>
      <c r="G5" s="1827"/>
      <c r="H5" s="1828"/>
      <c r="I5" s="1806"/>
    </row>
    <row r="6" spans="1:9" ht="14.25" customHeight="1">
      <c r="A6" s="1617"/>
      <c r="B6" s="1242"/>
      <c r="C6" s="1823"/>
      <c r="D6" s="237" t="s">
        <v>70</v>
      </c>
      <c r="E6" s="307" t="s">
        <v>1021</v>
      </c>
      <c r="F6" s="1656"/>
      <c r="G6" s="1763"/>
      <c r="H6" s="1828"/>
      <c r="I6" s="1806"/>
    </row>
    <row r="7" spans="1:9" ht="14.25" customHeight="1" thickBot="1">
      <c r="A7" s="1618"/>
      <c r="B7" s="1151" t="s">
        <v>1061</v>
      </c>
      <c r="C7" s="707"/>
      <c r="D7" s="57"/>
      <c r="E7" s="135"/>
      <c r="F7" s="1835"/>
      <c r="G7" s="1837"/>
      <c r="H7" s="135"/>
      <c r="I7" s="65"/>
    </row>
    <row r="8" spans="1:9" ht="10.25" customHeight="1" thickBot="1">
      <c r="A8" s="32"/>
      <c r="B8" s="5"/>
      <c r="C8" s="5"/>
      <c r="D8" s="5"/>
      <c r="E8" s="28"/>
      <c r="F8" s="28"/>
      <c r="G8" s="28"/>
      <c r="H8" s="28"/>
      <c r="I8" s="28"/>
    </row>
    <row r="9" spans="1:9" ht="18" customHeight="1">
      <c r="A9" s="1616" t="s">
        <v>1752</v>
      </c>
      <c r="B9" s="864" t="s">
        <v>54</v>
      </c>
      <c r="C9" s="1145" t="s">
        <v>2135</v>
      </c>
      <c r="D9" s="1146"/>
      <c r="E9" s="1146"/>
      <c r="F9" s="1146"/>
      <c r="G9" s="1146"/>
      <c r="H9" s="1146"/>
      <c r="I9" s="251"/>
    </row>
    <row r="10" spans="1:9" ht="14.25" customHeight="1">
      <c r="A10" s="1617"/>
      <c r="B10" s="1242"/>
      <c r="C10" s="1843" t="s">
        <v>2160</v>
      </c>
      <c r="D10" s="252"/>
      <c r="E10" s="252"/>
      <c r="F10" s="252"/>
      <c r="G10" s="252"/>
      <c r="H10" s="252"/>
      <c r="I10" s="1147"/>
    </row>
    <row r="11" spans="1:9" ht="18" customHeight="1">
      <c r="A11" s="1617"/>
      <c r="B11" s="1242"/>
      <c r="C11" s="1843"/>
      <c r="D11" s="37"/>
      <c r="E11" s="37"/>
      <c r="F11" s="37"/>
      <c r="G11" s="37"/>
      <c r="H11" s="37"/>
      <c r="I11" s="38">
        <f>'obsah 1'!L70</f>
        <v>957</v>
      </c>
    </row>
    <row r="12" spans="1:9" ht="14.25" customHeight="1">
      <c r="A12" s="1617"/>
      <c r="B12" s="1242"/>
      <c r="C12" s="1843"/>
      <c r="D12" s="75"/>
      <c r="E12" s="75"/>
      <c r="F12" s="1148" t="s">
        <v>2136</v>
      </c>
      <c r="G12" s="1356" t="s">
        <v>764</v>
      </c>
      <c r="H12" s="1280"/>
      <c r="I12" s="1149">
        <v>895</v>
      </c>
    </row>
    <row r="13" spans="1:9" ht="14.25" customHeight="1">
      <c r="A13" s="1617"/>
      <c r="B13" s="1242"/>
      <c r="C13" s="1843"/>
      <c r="D13" s="450" t="s">
        <v>68</v>
      </c>
      <c r="E13" s="307" t="s">
        <v>2155</v>
      </c>
      <c r="F13" s="1656"/>
      <c r="G13" s="1827"/>
      <c r="H13" s="1828"/>
      <c r="I13" s="1834"/>
    </row>
    <row r="14" spans="1:9" ht="14.25" customHeight="1">
      <c r="A14" s="1617"/>
      <c r="B14" s="1242"/>
      <c r="C14" s="1843"/>
      <c r="D14" s="451" t="s">
        <v>70</v>
      </c>
      <c r="E14" s="307" t="s">
        <v>1021</v>
      </c>
      <c r="F14" s="1656"/>
      <c r="G14" s="1763"/>
      <c r="H14" s="1763"/>
      <c r="I14" s="1806"/>
    </row>
    <row r="15" spans="1:9" ht="14.25" customHeight="1">
      <c r="A15" s="1617"/>
      <c r="B15" s="1242"/>
      <c r="C15" s="1843"/>
      <c r="D15" s="131"/>
      <c r="E15" s="150"/>
      <c r="F15" s="1656"/>
      <c r="G15" s="1763"/>
      <c r="H15" s="1763"/>
      <c r="I15" s="1806"/>
    </row>
    <row r="16" spans="1:9" ht="14.25" customHeight="1" thickBot="1">
      <c r="A16" s="1618"/>
      <c r="B16" s="1151" t="s">
        <v>1061</v>
      </c>
      <c r="C16" s="900"/>
      <c r="D16" s="135"/>
      <c r="E16" s="135"/>
      <c r="F16" s="1835"/>
      <c r="G16" s="1837"/>
      <c r="H16" s="1837"/>
      <c r="I16" s="1808"/>
    </row>
    <row r="17" spans="1:9" ht="10.25" customHeight="1" thickBot="1">
      <c r="A17" s="33"/>
    </row>
    <row r="18" spans="1:9" ht="18" customHeight="1">
      <c r="A18" s="1616" t="s">
        <v>1752</v>
      </c>
      <c r="B18" s="864" t="s">
        <v>51</v>
      </c>
      <c r="C18" s="1145" t="s">
        <v>2141</v>
      </c>
      <c r="D18" s="1146"/>
      <c r="E18" s="1146"/>
      <c r="F18" s="1146"/>
      <c r="G18" s="1146"/>
      <c r="H18" s="1146"/>
      <c r="I18" s="251"/>
    </row>
    <row r="19" spans="1:9" ht="14.25" customHeight="1">
      <c r="A19" s="1617"/>
      <c r="B19" s="1242"/>
      <c r="C19" s="1823" t="s">
        <v>2157</v>
      </c>
      <c r="D19" s="252"/>
      <c r="E19" s="252"/>
      <c r="F19" s="252"/>
      <c r="G19" s="252"/>
      <c r="H19" s="252"/>
      <c r="I19" s="1147"/>
    </row>
    <row r="20" spans="1:9" ht="18" customHeight="1">
      <c r="A20" s="1617"/>
      <c r="B20" s="1242"/>
      <c r="C20" s="1823"/>
      <c r="D20" s="37"/>
      <c r="E20" s="37"/>
      <c r="F20" s="37"/>
      <c r="G20" s="37"/>
      <c r="H20" s="37"/>
      <c r="I20" s="177">
        <f>'obsah 1'!L71</f>
        <v>658</v>
      </c>
    </row>
    <row r="21" spans="1:9" ht="14.25" customHeight="1">
      <c r="A21" s="1617"/>
      <c r="B21" s="1242"/>
      <c r="C21" s="1823"/>
      <c r="D21" s="75"/>
      <c r="E21" s="75"/>
      <c r="F21" s="1148" t="s">
        <v>2136</v>
      </c>
      <c r="G21" s="1356" t="s">
        <v>764</v>
      </c>
      <c r="H21" s="1280"/>
      <c r="I21" s="1149">
        <v>590</v>
      </c>
    </row>
    <row r="22" spans="1:9" ht="14.25" customHeight="1">
      <c r="A22" s="1617"/>
      <c r="B22" s="1242"/>
      <c r="C22" s="1823"/>
      <c r="D22" s="42" t="s">
        <v>68</v>
      </c>
      <c r="E22" s="307" t="s">
        <v>768</v>
      </c>
      <c r="F22" s="1656"/>
      <c r="G22" s="1827"/>
      <c r="H22" s="1828"/>
      <c r="I22" s="1150"/>
    </row>
    <row r="23" spans="1:9" ht="14.25" customHeight="1">
      <c r="A23" s="1617"/>
      <c r="B23" s="1242"/>
      <c r="C23" s="1823"/>
      <c r="D23" s="42" t="s">
        <v>70</v>
      </c>
      <c r="E23" s="307" t="s">
        <v>1021</v>
      </c>
      <c r="F23" s="1656"/>
      <c r="G23" s="1763"/>
      <c r="H23" s="1763"/>
      <c r="I23" s="1150"/>
    </row>
    <row r="24" spans="1:9" ht="14.25" customHeight="1" thickBot="1">
      <c r="A24" s="1618"/>
      <c r="B24" s="1151" t="s">
        <v>1061</v>
      </c>
      <c r="C24" s="707"/>
      <c r="D24" s="57"/>
      <c r="E24" s="135"/>
      <c r="F24" s="1835"/>
      <c r="G24" s="1837"/>
      <c r="H24" s="1837"/>
      <c r="I24" s="65"/>
    </row>
    <row r="25" spans="1:9" ht="10.25" customHeight="1" thickBot="1">
      <c r="A25" s="32"/>
      <c r="B25" s="5"/>
      <c r="C25" s="5"/>
      <c r="D25" s="5"/>
      <c r="E25" s="28"/>
      <c r="F25" s="28"/>
      <c r="G25" s="28"/>
      <c r="H25" s="28"/>
      <c r="I25" s="28"/>
    </row>
    <row r="26" spans="1:9" ht="18" customHeight="1">
      <c r="A26" s="1616" t="s">
        <v>1752</v>
      </c>
      <c r="B26" s="864" t="s">
        <v>55</v>
      </c>
      <c r="C26" s="236"/>
      <c r="D26" s="1157"/>
      <c r="E26" s="1158"/>
      <c r="F26" s="1158"/>
      <c r="G26" s="1158"/>
      <c r="H26" s="1158"/>
      <c r="I26" s="222"/>
    </row>
    <row r="27" spans="1:9" ht="14.25" customHeight="1">
      <c r="A27" s="1617"/>
      <c r="B27" s="1242"/>
      <c r="C27" s="1823" t="s">
        <v>2158</v>
      </c>
      <c r="D27" s="253"/>
      <c r="E27" s="253"/>
      <c r="F27" s="28"/>
      <c r="G27" s="254"/>
      <c r="H27" s="254"/>
      <c r="I27" s="255"/>
    </row>
    <row r="28" spans="1:9" ht="18" customHeight="1">
      <c r="A28" s="1617"/>
      <c r="B28" s="1242"/>
      <c r="C28" s="1823"/>
      <c r="D28" s="256"/>
      <c r="E28" s="37"/>
      <c r="F28" s="77"/>
      <c r="G28" s="257"/>
      <c r="H28" s="37"/>
      <c r="I28" s="94">
        <f>'obsah 1'!L72</f>
        <v>230</v>
      </c>
    </row>
    <row r="29" spans="1:9" ht="14.25" customHeight="1">
      <c r="A29" s="1617"/>
      <c r="B29" s="1242"/>
      <c r="C29" s="1823"/>
      <c r="D29" s="53"/>
      <c r="E29" s="75"/>
      <c r="F29" s="75"/>
      <c r="G29" s="53"/>
      <c r="H29" s="75"/>
      <c r="I29" s="1149">
        <v>380</v>
      </c>
    </row>
    <row r="30" spans="1:9" ht="14.25" customHeight="1">
      <c r="A30" s="1617"/>
      <c r="B30" s="1242"/>
      <c r="C30" s="1823"/>
      <c r="D30" s="237" t="s">
        <v>68</v>
      </c>
      <c r="E30" s="307" t="s">
        <v>769</v>
      </c>
      <c r="F30" s="145"/>
      <c r="G30" s="42"/>
      <c r="H30" s="1248"/>
      <c r="I30" s="1620"/>
    </row>
    <row r="31" spans="1:9" ht="14.25" customHeight="1">
      <c r="A31" s="1617"/>
      <c r="B31" s="1242"/>
      <c r="C31" s="1823"/>
      <c r="D31" s="237" t="s">
        <v>70</v>
      </c>
      <c r="E31" s="307" t="s">
        <v>1024</v>
      </c>
      <c r="F31" s="145"/>
      <c r="G31" s="42"/>
      <c r="H31" s="1248"/>
      <c r="I31" s="1620"/>
    </row>
    <row r="32" spans="1:9" ht="14.25" customHeight="1" thickBot="1">
      <c r="A32" s="1618"/>
      <c r="B32" s="1151" t="s">
        <v>1061</v>
      </c>
      <c r="C32" s="1166"/>
      <c r="D32" s="57"/>
      <c r="E32" s="135"/>
      <c r="F32" s="57"/>
      <c r="G32" s="57"/>
      <c r="H32" s="57"/>
      <c r="I32" s="58"/>
    </row>
    <row r="33" spans="1:9" ht="10.25" customHeight="1" thickBot="1">
      <c r="A33" s="33"/>
    </row>
    <row r="34" spans="1:9" ht="18" customHeight="1">
      <c r="A34" s="1616" t="s">
        <v>1752</v>
      </c>
      <c r="B34" s="864" t="s">
        <v>60</v>
      </c>
      <c r="C34" s="236"/>
      <c r="D34" s="1167"/>
      <c r="E34" s="1168"/>
      <c r="F34" s="1168"/>
      <c r="G34" s="1168"/>
      <c r="H34" s="1168"/>
      <c r="I34" s="258"/>
    </row>
    <row r="35" spans="1:9" ht="14.25" customHeight="1">
      <c r="A35" s="1617"/>
      <c r="B35" s="1242"/>
      <c r="C35" s="1823" t="s">
        <v>2159</v>
      </c>
      <c r="D35" s="1169"/>
      <c r="E35" s="1169"/>
      <c r="F35" s="1170"/>
      <c r="G35" s="1170"/>
      <c r="H35" s="1170"/>
      <c r="I35" s="259"/>
    </row>
    <row r="36" spans="1:9" ht="18" customHeight="1">
      <c r="A36" s="1617"/>
      <c r="B36" s="1242"/>
      <c r="C36" s="1823"/>
      <c r="D36" s="256"/>
      <c r="E36" s="37"/>
      <c r="F36" s="37"/>
      <c r="G36" s="257"/>
      <c r="H36" s="37"/>
      <c r="I36" s="94">
        <f>'obsah 1'!L73</f>
        <v>597</v>
      </c>
    </row>
    <row r="37" spans="1:9" ht="14.25" customHeight="1">
      <c r="A37" s="1617"/>
      <c r="B37" s="1242"/>
      <c r="C37" s="1823"/>
      <c r="D37" s="53"/>
      <c r="E37" s="75"/>
      <c r="F37" s="75"/>
      <c r="G37" s="53"/>
      <c r="H37" s="75"/>
      <c r="I37" s="1149">
        <v>635</v>
      </c>
    </row>
    <row r="38" spans="1:9" ht="14.25" customHeight="1">
      <c r="A38" s="1617"/>
      <c r="B38" s="1242"/>
      <c r="C38" s="1823"/>
      <c r="D38" s="237" t="s">
        <v>68</v>
      </c>
      <c r="E38" s="307" t="s">
        <v>771</v>
      </c>
      <c r="F38" s="119"/>
      <c r="G38" s="42"/>
      <c r="H38" s="1248"/>
      <c r="I38" s="1620"/>
    </row>
    <row r="39" spans="1:9" ht="14.25" customHeight="1">
      <c r="A39" s="1617"/>
      <c r="B39" s="1242"/>
      <c r="C39" s="1823"/>
      <c r="D39" s="237" t="s">
        <v>70</v>
      </c>
      <c r="E39" s="307" t="s">
        <v>1021</v>
      </c>
      <c r="F39" s="145"/>
      <c r="G39" s="42"/>
      <c r="H39" s="1248"/>
      <c r="I39" s="1620"/>
    </row>
    <row r="40" spans="1:9" ht="14.25" customHeight="1" thickBot="1">
      <c r="A40" s="1618"/>
      <c r="B40" s="1151" t="s">
        <v>1061</v>
      </c>
      <c r="C40" s="1171"/>
      <c r="D40" s="57"/>
      <c r="E40" s="135"/>
      <c r="F40" s="57"/>
      <c r="G40" s="57"/>
      <c r="H40" s="57"/>
      <c r="I40" s="58"/>
    </row>
  </sheetData>
  <mergeCells count="33">
    <mergeCell ref="A26:A32"/>
    <mergeCell ref="B27:B31"/>
    <mergeCell ref="C27:C31"/>
    <mergeCell ref="H30:I30"/>
    <mergeCell ref="H31:I31"/>
    <mergeCell ref="A34:A40"/>
    <mergeCell ref="B35:B39"/>
    <mergeCell ref="C35:C39"/>
    <mergeCell ref="H38:I38"/>
    <mergeCell ref="H39:I39"/>
    <mergeCell ref="I13:I16"/>
    <mergeCell ref="A18:A24"/>
    <mergeCell ref="B19:B23"/>
    <mergeCell ref="C19:C23"/>
    <mergeCell ref="G21:H21"/>
    <mergeCell ref="G22:G24"/>
    <mergeCell ref="H22:H24"/>
    <mergeCell ref="F13:F16"/>
    <mergeCell ref="F22:F24"/>
    <mergeCell ref="C10:C15"/>
    <mergeCell ref="A9:A16"/>
    <mergeCell ref="G12:H12"/>
    <mergeCell ref="G13:G16"/>
    <mergeCell ref="H13:H16"/>
    <mergeCell ref="B10:B15"/>
    <mergeCell ref="A1:A7"/>
    <mergeCell ref="B2:B6"/>
    <mergeCell ref="C2:C6"/>
    <mergeCell ref="G4:H4"/>
    <mergeCell ref="G5:G7"/>
    <mergeCell ref="H5:I5"/>
    <mergeCell ref="H6:I6"/>
    <mergeCell ref="F5:F7"/>
  </mergeCells>
  <hyperlinks>
    <hyperlink ref="B32" r:id="rId1" xr:uid="{B3772F24-1AB5-4EC5-9B86-EFABC77C1616}"/>
    <hyperlink ref="B40" r:id="rId2" xr:uid="{01756254-CFA7-43E7-820E-C68D3662E899}"/>
    <hyperlink ref="B16" r:id="rId3" xr:uid="{F3171023-7506-4E0C-B0A0-2BB6031038BA}"/>
    <hyperlink ref="B24" r:id="rId4" xr:uid="{E1E12080-8F4E-4C86-B63D-40678533A652}"/>
    <hyperlink ref="B7" r:id="rId5" xr:uid="{5E0BFB18-6823-4D81-B623-8109B58BB6A9}"/>
  </hyperlinks>
  <pageMargins left="0.7" right="0.7" top="0.78740157499999996" bottom="0.78740157499999996" header="0.3" footer="0.3"/>
  <pageSetup paperSize="9" scale="91" orientation="portrait" horizontalDpi="1200" verticalDpi="1200" r:id="rId6"/>
  <drawing r:id="rId7"/>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List59">
    <pageSetUpPr fitToPage="1"/>
  </sheetPr>
  <dimension ref="A1:N57"/>
  <sheetViews>
    <sheetView zoomScale="90" zoomScaleNormal="90" zoomScaleSheetLayoutView="90" zoomScalePageLayoutView="90" workbookViewId="0">
      <selection sqref="A1:N1"/>
    </sheetView>
  </sheetViews>
  <sheetFormatPr baseColWidth="10" defaultColWidth="14.3984375" defaultRowHeight="15" customHeight="1"/>
  <cols>
    <col min="1" max="1" width="51.59765625" customWidth="1"/>
    <col min="2" max="3" width="10.59765625" customWidth="1"/>
    <col min="4" max="5" width="11.59765625" customWidth="1"/>
    <col min="6" max="6" width="11.3984375" customWidth="1"/>
    <col min="7" max="7" width="13.19921875" customWidth="1"/>
    <col min="8" max="8" width="10.3984375" customWidth="1"/>
    <col min="9" max="9" width="9.796875" customWidth="1"/>
    <col min="10" max="11" width="10.59765625" customWidth="1"/>
    <col min="12" max="12" width="12.19921875" customWidth="1"/>
    <col min="13" max="13" width="10.3984375" customWidth="1"/>
    <col min="14" max="14" width="10.59765625" customWidth="1"/>
    <col min="15" max="27" width="8.796875" customWidth="1"/>
  </cols>
  <sheetData>
    <row r="1" spans="1:14" ht="57.75" customHeight="1">
      <c r="A1" s="1844" t="s">
        <v>1977</v>
      </c>
      <c r="B1" s="1844"/>
      <c r="C1" s="1844"/>
      <c r="D1" s="1844"/>
      <c r="E1" s="1844"/>
      <c r="F1" s="1844"/>
      <c r="G1" s="1844"/>
      <c r="H1" s="1844"/>
      <c r="I1" s="1844"/>
      <c r="J1" s="1844"/>
      <c r="K1" s="1844"/>
      <c r="L1" s="1844"/>
      <c r="M1" s="1844"/>
      <c r="N1" s="1844"/>
    </row>
    <row r="2" spans="1:14" ht="42" customHeight="1">
      <c r="A2" s="1185" t="s">
        <v>1978</v>
      </c>
      <c r="B2" s="1185" t="s">
        <v>2129</v>
      </c>
      <c r="C2" s="1185" t="s">
        <v>2130</v>
      </c>
      <c r="D2" s="1186" t="s">
        <v>50</v>
      </c>
      <c r="E2" s="1186" t="s">
        <v>1765</v>
      </c>
      <c r="F2" s="1186" t="s">
        <v>766</v>
      </c>
      <c r="G2" s="1186" t="s">
        <v>1766</v>
      </c>
      <c r="H2" s="1186" t="s">
        <v>1087</v>
      </c>
      <c r="I2" s="1186" t="s">
        <v>54</v>
      </c>
      <c r="J2" s="1186" t="s">
        <v>1084</v>
      </c>
      <c r="K2" s="1186" t="s">
        <v>55</v>
      </c>
      <c r="L2" s="1186" t="s">
        <v>56</v>
      </c>
      <c r="M2" s="1186" t="s">
        <v>60</v>
      </c>
      <c r="N2" s="1186" t="s">
        <v>1979</v>
      </c>
    </row>
    <row r="3" spans="1:14" ht="42" customHeight="1">
      <c r="A3" s="1043" t="s">
        <v>1981</v>
      </c>
      <c r="B3" s="1043"/>
      <c r="C3" s="1043"/>
      <c r="D3" s="1041"/>
      <c r="E3" s="1041"/>
      <c r="F3" s="1041"/>
      <c r="G3" s="1041"/>
      <c r="H3" s="1041"/>
      <c r="I3" s="1041"/>
      <c r="J3" s="1041"/>
      <c r="K3" s="1041"/>
      <c r="L3" s="1041" t="s">
        <v>1980</v>
      </c>
      <c r="M3" s="1041"/>
      <c r="N3" s="1041"/>
    </row>
    <row r="4" spans="1:14" ht="42" customHeight="1">
      <c r="A4" s="1043" t="s">
        <v>24</v>
      </c>
      <c r="B4" s="1043"/>
      <c r="C4" s="1043"/>
      <c r="D4" s="1041"/>
      <c r="E4" s="1041"/>
      <c r="F4" s="1041"/>
      <c r="G4" s="1041"/>
      <c r="H4" s="1041"/>
      <c r="I4" s="1041"/>
      <c r="J4" s="1041" t="s">
        <v>1980</v>
      </c>
      <c r="K4" s="1041"/>
      <c r="L4" s="1041" t="s">
        <v>1980</v>
      </c>
      <c r="M4" s="1041"/>
      <c r="N4" s="1041" t="s">
        <v>1980</v>
      </c>
    </row>
    <row r="5" spans="1:14" ht="42" customHeight="1">
      <c r="A5" s="1043" t="s">
        <v>27</v>
      </c>
      <c r="B5" s="1041" t="s">
        <v>1980</v>
      </c>
      <c r="C5" s="1041" t="s">
        <v>1980</v>
      </c>
      <c r="D5" s="1041" t="s">
        <v>1980</v>
      </c>
      <c r="E5" s="1041" t="s">
        <v>1980</v>
      </c>
      <c r="F5" s="1041" t="s">
        <v>1980</v>
      </c>
      <c r="G5" s="1041" t="s">
        <v>1980</v>
      </c>
      <c r="H5" s="1041"/>
      <c r="I5" s="1041"/>
      <c r="J5" s="1041" t="s">
        <v>1980</v>
      </c>
      <c r="K5" s="1041"/>
      <c r="L5" s="1041" t="s">
        <v>1980</v>
      </c>
      <c r="M5" s="1041"/>
      <c r="N5" s="1041" t="s">
        <v>1980</v>
      </c>
    </row>
    <row r="6" spans="1:14" ht="42" customHeight="1">
      <c r="A6" s="1043" t="s">
        <v>1982</v>
      </c>
      <c r="B6" s="1041"/>
      <c r="C6" s="1041"/>
      <c r="D6" s="1041"/>
      <c r="E6" s="1041"/>
      <c r="F6" s="1041"/>
      <c r="G6" s="1041"/>
      <c r="H6" s="1041"/>
      <c r="I6" s="1041"/>
      <c r="J6" s="1041" t="s">
        <v>1980</v>
      </c>
      <c r="K6" s="1041"/>
      <c r="L6" s="1041" t="s">
        <v>1980</v>
      </c>
      <c r="M6" s="1041"/>
      <c r="N6" s="1041" t="s">
        <v>1980</v>
      </c>
    </row>
    <row r="7" spans="1:14" ht="42" customHeight="1">
      <c r="A7" s="1043" t="s">
        <v>1549</v>
      </c>
      <c r="B7" s="1041" t="s">
        <v>1980</v>
      </c>
      <c r="C7" s="1041" t="s">
        <v>1980</v>
      </c>
      <c r="D7" s="1041" t="s">
        <v>1980</v>
      </c>
      <c r="E7" s="1041" t="s">
        <v>1980</v>
      </c>
      <c r="F7" s="1041" t="s">
        <v>1980</v>
      </c>
      <c r="G7" s="1041" t="s">
        <v>1980</v>
      </c>
      <c r="H7" s="1041" t="s">
        <v>1980</v>
      </c>
      <c r="I7" s="1041" t="s">
        <v>1980</v>
      </c>
      <c r="J7" s="1041" t="s">
        <v>1980</v>
      </c>
      <c r="K7" s="1041"/>
      <c r="L7" s="1041" t="s">
        <v>1980</v>
      </c>
      <c r="M7" s="1041"/>
      <c r="N7" s="1041" t="s">
        <v>1980</v>
      </c>
    </row>
    <row r="8" spans="1:14" ht="42" customHeight="1">
      <c r="A8" s="1043" t="s">
        <v>1983</v>
      </c>
      <c r="B8" s="1041"/>
      <c r="C8" s="1041"/>
      <c r="D8" s="1041"/>
      <c r="E8" s="1041"/>
      <c r="F8" s="1041"/>
      <c r="G8" s="1041"/>
      <c r="H8" s="1041"/>
      <c r="I8" s="1041"/>
      <c r="J8" s="1041"/>
      <c r="K8" s="1041"/>
      <c r="L8" s="1041" t="s">
        <v>1980</v>
      </c>
      <c r="M8" s="1041"/>
      <c r="N8" s="1041"/>
    </row>
    <row r="9" spans="1:14" ht="42" customHeight="1">
      <c r="A9" s="1043" t="s">
        <v>1984</v>
      </c>
      <c r="B9" s="1041" t="s">
        <v>1980</v>
      </c>
      <c r="C9" s="1041" t="s">
        <v>1980</v>
      </c>
      <c r="D9" s="1041" t="s">
        <v>1980</v>
      </c>
      <c r="E9" s="1041" t="s">
        <v>1980</v>
      </c>
      <c r="F9" s="1041" t="s">
        <v>1980</v>
      </c>
      <c r="G9" s="1041" t="s">
        <v>1980</v>
      </c>
      <c r="H9" s="1041" t="s">
        <v>1980</v>
      </c>
      <c r="I9" s="1041" t="s">
        <v>1980</v>
      </c>
      <c r="J9" s="1041" t="s">
        <v>1980</v>
      </c>
      <c r="K9" s="1041"/>
      <c r="L9" s="1041" t="s">
        <v>1980</v>
      </c>
      <c r="M9" s="1041"/>
      <c r="N9" s="1041" t="s">
        <v>1980</v>
      </c>
    </row>
    <row r="10" spans="1:14" ht="42" customHeight="1">
      <c r="A10" s="1044" t="s">
        <v>1985</v>
      </c>
      <c r="B10" s="1041" t="s">
        <v>1980</v>
      </c>
      <c r="C10" s="1041" t="s">
        <v>1980</v>
      </c>
      <c r="D10" s="1041" t="s">
        <v>1980</v>
      </c>
      <c r="E10" s="1041" t="s">
        <v>1980</v>
      </c>
      <c r="F10" s="1041" t="s">
        <v>1980</v>
      </c>
      <c r="G10" s="1041" t="s">
        <v>1980</v>
      </c>
      <c r="H10" s="1041" t="s">
        <v>1980</v>
      </c>
      <c r="I10" s="1041" t="s">
        <v>1980</v>
      </c>
      <c r="J10" s="1041" t="s">
        <v>1980</v>
      </c>
      <c r="K10" s="1042"/>
      <c r="L10" s="1041" t="s">
        <v>1980</v>
      </c>
      <c r="M10" s="1041"/>
      <c r="N10" s="1041" t="s">
        <v>1980</v>
      </c>
    </row>
    <row r="11" spans="1:14" ht="42" customHeight="1">
      <c r="A11" s="1044" t="s">
        <v>1239</v>
      </c>
      <c r="B11" s="1041" t="s">
        <v>1980</v>
      </c>
      <c r="C11" s="1041" t="s">
        <v>1980</v>
      </c>
      <c r="D11" s="1041" t="s">
        <v>1980</v>
      </c>
      <c r="E11" s="1041" t="s">
        <v>1980</v>
      </c>
      <c r="F11" s="1041" t="s">
        <v>1980</v>
      </c>
      <c r="G11" s="1041" t="s">
        <v>1980</v>
      </c>
      <c r="H11" s="1041" t="s">
        <v>1980</v>
      </c>
      <c r="I11" s="1041" t="s">
        <v>1980</v>
      </c>
      <c r="J11" s="1041" t="s">
        <v>1980</v>
      </c>
      <c r="K11" s="1042"/>
      <c r="L11" s="1041" t="s">
        <v>1980</v>
      </c>
      <c r="M11" s="1041"/>
      <c r="N11" s="1041" t="s">
        <v>1980</v>
      </c>
    </row>
    <row r="12" spans="1:14" ht="42" customHeight="1">
      <c r="A12" s="1043" t="s">
        <v>29</v>
      </c>
      <c r="B12" s="1041" t="s">
        <v>1980</v>
      </c>
      <c r="C12" s="1041" t="s">
        <v>1980</v>
      </c>
      <c r="D12" s="1041" t="s">
        <v>1980</v>
      </c>
      <c r="E12" s="1041" t="s">
        <v>1980</v>
      </c>
      <c r="F12" s="1041" t="s">
        <v>1980</v>
      </c>
      <c r="G12" s="1041" t="s">
        <v>1980</v>
      </c>
      <c r="H12" s="1041" t="s">
        <v>1980</v>
      </c>
      <c r="I12" s="1041" t="s">
        <v>1980</v>
      </c>
      <c r="J12" s="1041" t="s">
        <v>1980</v>
      </c>
      <c r="K12" s="1041"/>
      <c r="L12" s="1041" t="s">
        <v>1980</v>
      </c>
      <c r="M12" s="1041"/>
      <c r="N12" s="1041" t="s">
        <v>1980</v>
      </c>
    </row>
    <row r="13" spans="1:14" ht="42" customHeight="1">
      <c r="A13" s="1043" t="s">
        <v>1986</v>
      </c>
      <c r="B13" s="1041" t="s">
        <v>1980</v>
      </c>
      <c r="C13" s="1041" t="s">
        <v>1980</v>
      </c>
      <c r="D13" s="1041" t="s">
        <v>1980</v>
      </c>
      <c r="E13" s="1041" t="s">
        <v>1980</v>
      </c>
      <c r="F13" s="1041" t="s">
        <v>1980</v>
      </c>
      <c r="G13" s="1041" t="s">
        <v>1980</v>
      </c>
      <c r="H13" s="1041" t="s">
        <v>1980</v>
      </c>
      <c r="I13" s="1041" t="s">
        <v>1980</v>
      </c>
      <c r="J13" s="1041" t="s">
        <v>1980</v>
      </c>
      <c r="K13" s="1041"/>
      <c r="L13" s="1041" t="s">
        <v>1980</v>
      </c>
      <c r="M13" s="1041"/>
      <c r="N13" s="1041" t="s">
        <v>1980</v>
      </c>
    </row>
    <row r="14" spans="1:14" ht="42" customHeight="1">
      <c r="A14" s="1043" t="s">
        <v>1553</v>
      </c>
      <c r="B14" s="1041" t="s">
        <v>1980</v>
      </c>
      <c r="C14" s="1041" t="s">
        <v>1980</v>
      </c>
      <c r="D14" s="1041" t="s">
        <v>1980</v>
      </c>
      <c r="E14" s="1041" t="s">
        <v>1980</v>
      </c>
      <c r="F14" s="1041" t="s">
        <v>1980</v>
      </c>
      <c r="G14" s="1041" t="s">
        <v>1980</v>
      </c>
      <c r="H14" s="1041" t="s">
        <v>1980</v>
      </c>
      <c r="I14" s="1041" t="s">
        <v>1980</v>
      </c>
      <c r="J14" s="1041" t="s">
        <v>1980</v>
      </c>
      <c r="K14" s="1041"/>
      <c r="L14" s="1041" t="s">
        <v>1980</v>
      </c>
      <c r="M14" s="1041"/>
      <c r="N14" s="1041" t="s">
        <v>1980</v>
      </c>
    </row>
    <row r="15" spans="1:14" ht="42" customHeight="1">
      <c r="A15" s="1044" t="s">
        <v>1987</v>
      </c>
      <c r="B15" s="1042"/>
      <c r="C15" s="1042"/>
      <c r="D15" s="1042"/>
      <c r="E15" s="1042"/>
      <c r="F15" s="1042"/>
      <c r="G15" s="1042"/>
      <c r="H15" s="1042"/>
      <c r="I15" s="1042"/>
      <c r="J15" s="1041" t="s">
        <v>1980</v>
      </c>
      <c r="K15" s="1042"/>
      <c r="L15" s="1042"/>
      <c r="M15" s="1042"/>
      <c r="N15" s="1042"/>
    </row>
    <row r="16" spans="1:14" ht="42" customHeight="1">
      <c r="A16" s="1043" t="s">
        <v>1988</v>
      </c>
      <c r="B16" s="1041" t="s">
        <v>1980</v>
      </c>
      <c r="C16" s="1041" t="s">
        <v>1980</v>
      </c>
      <c r="D16" s="1041" t="s">
        <v>1980</v>
      </c>
      <c r="E16" s="1041" t="s">
        <v>1980</v>
      </c>
      <c r="F16" s="1041" t="s">
        <v>1980</v>
      </c>
      <c r="G16" s="1041" t="s">
        <v>1980</v>
      </c>
      <c r="H16" s="1041" t="s">
        <v>1980</v>
      </c>
      <c r="I16" s="1041" t="s">
        <v>1980</v>
      </c>
      <c r="J16" s="1041" t="s">
        <v>1980</v>
      </c>
      <c r="K16" s="1041"/>
      <c r="L16" s="1041" t="s">
        <v>1980</v>
      </c>
      <c r="M16" s="1041"/>
      <c r="N16" s="1041" t="s">
        <v>1980</v>
      </c>
    </row>
    <row r="17" spans="1:14" ht="42" customHeight="1">
      <c r="A17" s="1044" t="s">
        <v>1989</v>
      </c>
      <c r="B17" s="1041" t="s">
        <v>1980</v>
      </c>
      <c r="C17" s="1041" t="s">
        <v>1980</v>
      </c>
      <c r="D17" s="1041" t="s">
        <v>1980</v>
      </c>
      <c r="E17" s="1041" t="s">
        <v>1980</v>
      </c>
      <c r="F17" s="1041" t="s">
        <v>1980</v>
      </c>
      <c r="G17" s="1041" t="s">
        <v>1980</v>
      </c>
      <c r="H17" s="1041" t="s">
        <v>1980</v>
      </c>
      <c r="I17" s="1041" t="s">
        <v>1980</v>
      </c>
      <c r="J17" s="1041" t="s">
        <v>1980</v>
      </c>
      <c r="K17" s="1041"/>
      <c r="L17" s="1041" t="s">
        <v>1980</v>
      </c>
      <c r="M17" s="1041"/>
      <c r="N17" s="1041" t="s">
        <v>1980</v>
      </c>
    </row>
    <row r="18" spans="1:14" ht="42" customHeight="1">
      <c r="A18" s="1044" t="s">
        <v>1990</v>
      </c>
      <c r="B18" s="1041" t="s">
        <v>1980</v>
      </c>
      <c r="C18" s="1041" t="s">
        <v>1980</v>
      </c>
      <c r="D18" s="1041" t="s">
        <v>1980</v>
      </c>
      <c r="E18" s="1041" t="s">
        <v>1980</v>
      </c>
      <c r="F18" s="1041" t="s">
        <v>1980</v>
      </c>
      <c r="G18" s="1041" t="s">
        <v>1980</v>
      </c>
      <c r="H18" s="1041" t="s">
        <v>1980</v>
      </c>
      <c r="I18" s="1041" t="s">
        <v>1980</v>
      </c>
      <c r="J18" s="1041" t="s">
        <v>1980</v>
      </c>
      <c r="K18" s="1041"/>
      <c r="L18" s="1041" t="s">
        <v>1980</v>
      </c>
      <c r="M18" s="1041"/>
      <c r="N18" s="1041" t="s">
        <v>1980</v>
      </c>
    </row>
    <row r="19" spans="1:14" ht="42" customHeight="1">
      <c r="A19" s="1044" t="s">
        <v>1991</v>
      </c>
      <c r="B19" s="1041" t="s">
        <v>1980</v>
      </c>
      <c r="C19" s="1041" t="s">
        <v>1980</v>
      </c>
      <c r="D19" s="1041" t="s">
        <v>1980</v>
      </c>
      <c r="E19" s="1041" t="s">
        <v>1980</v>
      </c>
      <c r="F19" s="1041" t="s">
        <v>1980</v>
      </c>
      <c r="G19" s="1041" t="s">
        <v>1980</v>
      </c>
      <c r="H19" s="1041" t="s">
        <v>1980</v>
      </c>
      <c r="I19" s="1041" t="s">
        <v>1980</v>
      </c>
      <c r="J19" s="1041" t="s">
        <v>1980</v>
      </c>
      <c r="K19" s="1041"/>
      <c r="L19" s="1041" t="s">
        <v>1980</v>
      </c>
      <c r="M19" s="1041"/>
      <c r="N19" s="1041" t="s">
        <v>1980</v>
      </c>
    </row>
    <row r="20" spans="1:14" ht="42" customHeight="1">
      <c r="A20" s="1044" t="s">
        <v>1992</v>
      </c>
      <c r="B20" s="1041" t="s">
        <v>1980</v>
      </c>
      <c r="C20" s="1041" t="s">
        <v>1980</v>
      </c>
      <c r="D20" s="1041" t="s">
        <v>1980</v>
      </c>
      <c r="E20" s="1041" t="s">
        <v>1980</v>
      </c>
      <c r="F20" s="1041" t="s">
        <v>1980</v>
      </c>
      <c r="G20" s="1041" t="s">
        <v>1980</v>
      </c>
      <c r="H20" s="1041" t="s">
        <v>1980</v>
      </c>
      <c r="I20" s="1041" t="s">
        <v>1980</v>
      </c>
      <c r="J20" s="1041" t="s">
        <v>1980</v>
      </c>
      <c r="K20" s="1041"/>
      <c r="L20" s="1041" t="s">
        <v>1980</v>
      </c>
      <c r="M20" s="1041"/>
      <c r="N20" s="1041" t="s">
        <v>1980</v>
      </c>
    </row>
    <row r="21" spans="1:14" ht="42" customHeight="1">
      <c r="A21" s="1044" t="s">
        <v>1993</v>
      </c>
      <c r="B21" s="1041" t="s">
        <v>1980</v>
      </c>
      <c r="C21" s="1041" t="s">
        <v>1980</v>
      </c>
      <c r="D21" s="1041" t="s">
        <v>1980</v>
      </c>
      <c r="E21" s="1041" t="s">
        <v>1980</v>
      </c>
      <c r="F21" s="1041" t="s">
        <v>1980</v>
      </c>
      <c r="G21" s="1041" t="s">
        <v>1980</v>
      </c>
      <c r="H21" s="1041" t="s">
        <v>1980</v>
      </c>
      <c r="I21" s="1041" t="s">
        <v>1980</v>
      </c>
      <c r="J21" s="1041" t="s">
        <v>1980</v>
      </c>
      <c r="K21" s="1041"/>
      <c r="L21" s="1041" t="s">
        <v>1980</v>
      </c>
      <c r="M21" s="1041"/>
      <c r="N21" s="1041" t="s">
        <v>1980</v>
      </c>
    </row>
    <row r="22" spans="1:14" ht="42" customHeight="1">
      <c r="A22" s="1043" t="s">
        <v>35</v>
      </c>
      <c r="B22" s="1041"/>
      <c r="C22" s="1041"/>
      <c r="D22" s="1041"/>
      <c r="E22" s="1041"/>
      <c r="F22" s="1041"/>
      <c r="G22" s="1041"/>
      <c r="H22" s="1041"/>
      <c r="I22" s="1041"/>
      <c r="J22" s="1041"/>
      <c r="K22" s="1041"/>
      <c r="L22" s="1041" t="s">
        <v>1980</v>
      </c>
      <c r="M22" s="1041"/>
      <c r="N22" s="1041" t="s">
        <v>1980</v>
      </c>
    </row>
    <row r="23" spans="1:14" ht="42" customHeight="1">
      <c r="A23" s="1043" t="s">
        <v>452</v>
      </c>
      <c r="B23" s="1041" t="s">
        <v>1980</v>
      </c>
      <c r="C23" s="1041" t="s">
        <v>1980</v>
      </c>
      <c r="D23" s="1041" t="s">
        <v>1980</v>
      </c>
      <c r="E23" s="1041" t="s">
        <v>1980</v>
      </c>
      <c r="F23" s="1041" t="s">
        <v>1980</v>
      </c>
      <c r="G23" s="1041" t="s">
        <v>1980</v>
      </c>
      <c r="H23" s="1041"/>
      <c r="I23" s="1041"/>
      <c r="J23" s="1041" t="s">
        <v>1980</v>
      </c>
      <c r="K23" s="1041"/>
      <c r="L23" s="1041" t="s">
        <v>1980</v>
      </c>
      <c r="M23" s="1041"/>
      <c r="N23" s="1041" t="s">
        <v>1980</v>
      </c>
    </row>
    <row r="24" spans="1:14" ht="42" customHeight="1">
      <c r="A24" s="1043" t="s">
        <v>1994</v>
      </c>
      <c r="B24" s="1041"/>
      <c r="C24" s="1041"/>
      <c r="D24" s="1041"/>
      <c r="E24" s="1041"/>
      <c r="F24" s="1041"/>
      <c r="G24" s="1041"/>
      <c r="H24" s="1041"/>
      <c r="I24" s="1041"/>
      <c r="J24" s="1041"/>
      <c r="K24" s="1041"/>
      <c r="L24" s="1041" t="s">
        <v>1980</v>
      </c>
      <c r="M24" s="1041"/>
      <c r="N24" s="1041"/>
    </row>
    <row r="25" spans="1:14" ht="42" customHeight="1">
      <c r="A25" s="1043" t="s">
        <v>1995</v>
      </c>
      <c r="B25" s="1041" t="s">
        <v>1980</v>
      </c>
      <c r="C25" s="1041" t="s">
        <v>1980</v>
      </c>
      <c r="D25" s="1041" t="s">
        <v>1980</v>
      </c>
      <c r="E25" s="1041" t="s">
        <v>1980</v>
      </c>
      <c r="F25" s="1041" t="s">
        <v>1980</v>
      </c>
      <c r="G25" s="1041" t="s">
        <v>1980</v>
      </c>
      <c r="H25" s="1041" t="s">
        <v>1980</v>
      </c>
      <c r="I25" s="1041" t="s">
        <v>1980</v>
      </c>
      <c r="J25" s="1041" t="s">
        <v>1980</v>
      </c>
      <c r="K25" s="1041"/>
      <c r="L25" s="1041" t="s">
        <v>1980</v>
      </c>
      <c r="M25" s="1041"/>
      <c r="N25" s="1041" t="s">
        <v>1980</v>
      </c>
    </row>
    <row r="26" spans="1:14" ht="42" customHeight="1">
      <c r="A26" s="1043" t="s">
        <v>31</v>
      </c>
      <c r="B26" s="1041"/>
      <c r="C26" s="1043"/>
      <c r="D26" s="1041"/>
      <c r="E26" s="1041"/>
      <c r="F26" s="1041"/>
      <c r="G26" s="1041"/>
      <c r="H26" s="1041"/>
      <c r="I26" s="1041"/>
      <c r="J26" s="1041"/>
      <c r="K26" s="1041" t="s">
        <v>1980</v>
      </c>
      <c r="L26" s="1041"/>
      <c r="M26" s="1041" t="s">
        <v>1980</v>
      </c>
      <c r="N26" s="1041"/>
    </row>
    <row r="27" spans="1:14" ht="14.25" customHeight="1"/>
    <row r="28" spans="1:14" ht="14.25" customHeight="1"/>
    <row r="29" spans="1:14" ht="14.25" customHeight="1"/>
    <row r="30" spans="1:14" ht="14.25" customHeight="1"/>
    <row r="31" spans="1:14" ht="14.25" customHeight="1"/>
    <row r="32" spans="1:14" ht="14.25" customHeight="1"/>
    <row r="33" ht="14.25" customHeight="1"/>
    <row r="34" ht="14.25" customHeight="1"/>
    <row r="35" ht="14.25" customHeight="1"/>
    <row r="36" ht="14.25" customHeight="1"/>
    <row r="37" ht="14.25" customHeight="1"/>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sheetData>
  <sortState xmlns:xlrd2="http://schemas.microsoft.com/office/spreadsheetml/2017/richdata2" ref="A3:N26">
    <sortCondition ref="A2:A26"/>
  </sortState>
  <mergeCells count="1">
    <mergeCell ref="A1:N1"/>
  </mergeCells>
  <pageMargins left="0.39370078740157483" right="7.874015748031496E-2" top="0.74803149606299213" bottom="0.74803149606299213" header="0" footer="0"/>
  <pageSetup paperSize="9" scale="53" orientation="portrait" r:id="rId1"/>
  <headerFooter>
    <oddHeader>&amp;C&amp;11Područky</oddHeader>
    <oddFooter>&amp;C&amp;11&amp;A</odd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List60">
    <pageSetUpPr fitToPage="1"/>
  </sheetPr>
  <dimension ref="A1:O54"/>
  <sheetViews>
    <sheetView zoomScale="90" zoomScaleNormal="90" zoomScaleSheetLayoutView="90" workbookViewId="0">
      <selection sqref="A1:A9"/>
    </sheetView>
  </sheetViews>
  <sheetFormatPr baseColWidth="10" defaultColWidth="14.3984375" defaultRowHeight="15" customHeight="1"/>
  <cols>
    <col min="1" max="1" width="2.3984375" customWidth="1"/>
    <col min="2" max="2" width="26.796875" customWidth="1"/>
    <col min="3" max="3" width="11.796875" customWidth="1"/>
    <col min="4" max="4" width="11.19921875" customWidth="1"/>
    <col min="5" max="5" width="9" customWidth="1"/>
    <col min="6" max="6" width="8.796875" customWidth="1"/>
    <col min="7" max="7" width="26.796875" customWidth="1"/>
    <col min="8" max="8" width="11.796875" customWidth="1"/>
    <col min="9" max="9" width="11.59765625" customWidth="1"/>
    <col min="10" max="10" width="9" customWidth="1"/>
    <col min="11" max="12" width="9.19921875" customWidth="1"/>
    <col min="13" max="27" width="8.796875" customWidth="1"/>
  </cols>
  <sheetData>
    <row r="1" spans="1:10" ht="18" customHeight="1">
      <c r="A1" s="1845" t="s">
        <v>1763</v>
      </c>
      <c r="B1" s="740" t="s">
        <v>778</v>
      </c>
      <c r="C1" s="742" t="s">
        <v>779</v>
      </c>
      <c r="D1" s="1860" t="s">
        <v>780</v>
      </c>
      <c r="E1" s="1861"/>
      <c r="F1" s="696"/>
      <c r="G1" s="740" t="s">
        <v>781</v>
      </c>
      <c r="H1" s="742" t="s">
        <v>779</v>
      </c>
      <c r="I1" s="1860" t="s">
        <v>782</v>
      </c>
      <c r="J1" s="1861"/>
    </row>
    <row r="2" spans="1:10" ht="14.25" customHeight="1">
      <c r="A2" s="1846"/>
      <c r="B2" s="1866" t="s">
        <v>783</v>
      </c>
      <c r="C2" s="1853"/>
      <c r="D2" s="1853"/>
      <c r="E2" s="743"/>
      <c r="F2" s="34"/>
      <c r="G2" s="1862" t="s">
        <v>784</v>
      </c>
      <c r="H2" s="1361"/>
      <c r="I2" s="1361"/>
      <c r="J2" s="743"/>
    </row>
    <row r="3" spans="1:10" ht="18" customHeight="1">
      <c r="A3" s="1846"/>
      <c r="B3" s="1403"/>
      <c r="C3" s="1853"/>
      <c r="D3" s="1853"/>
      <c r="E3" s="112">
        <f>'obsah 2'!L69</f>
        <v>298</v>
      </c>
      <c r="F3" s="103"/>
      <c r="G3" s="1863"/>
      <c r="H3" s="1361"/>
      <c r="I3" s="1361"/>
      <c r="J3" s="112">
        <f>'obsah 2'!L73</f>
        <v>299</v>
      </c>
    </row>
    <row r="4" spans="1:10" ht="14.25" customHeight="1">
      <c r="A4" s="1846"/>
      <c r="B4" s="1403"/>
      <c r="C4" s="1853"/>
      <c r="D4" s="1853"/>
      <c r="E4" s="744">
        <v>366</v>
      </c>
      <c r="F4" s="104"/>
      <c r="G4" s="1863"/>
      <c r="H4" s="1361"/>
      <c r="I4" s="1361"/>
      <c r="J4" s="744">
        <v>366</v>
      </c>
    </row>
    <row r="5" spans="1:10" ht="14.25" customHeight="1">
      <c r="A5" s="1846"/>
      <c r="B5" s="1852"/>
      <c r="C5" s="1853"/>
      <c r="D5" s="1853"/>
      <c r="E5" s="1854"/>
      <c r="F5" s="34"/>
      <c r="G5" s="1852"/>
      <c r="H5" s="1853"/>
      <c r="I5" s="1853"/>
      <c r="J5" s="1854"/>
    </row>
    <row r="6" spans="1:10" ht="14.25" customHeight="1">
      <c r="A6" s="1846"/>
      <c r="B6" s="1859"/>
      <c r="C6" s="731" t="s">
        <v>68</v>
      </c>
      <c r="D6" s="1848" t="s">
        <v>785</v>
      </c>
      <c r="E6" s="1849"/>
      <c r="F6" s="34"/>
      <c r="G6" s="1865"/>
      <c r="H6" s="30" t="s">
        <v>68</v>
      </c>
      <c r="I6" s="1864" t="s">
        <v>786</v>
      </c>
      <c r="J6" s="1849"/>
    </row>
    <row r="7" spans="1:10" ht="14.25" customHeight="1">
      <c r="A7" s="1846"/>
      <c r="B7" s="1859"/>
      <c r="C7" s="731" t="s">
        <v>787</v>
      </c>
      <c r="D7" s="1848" t="s">
        <v>788</v>
      </c>
      <c r="E7" s="1849"/>
      <c r="F7" s="34"/>
      <c r="G7" s="1865"/>
      <c r="H7" s="30" t="s">
        <v>787</v>
      </c>
      <c r="I7" s="1864" t="s">
        <v>789</v>
      </c>
      <c r="J7" s="1849"/>
    </row>
    <row r="8" spans="1:10" ht="14.25" customHeight="1">
      <c r="A8" s="1846"/>
      <c r="B8" s="1859"/>
      <c r="C8" s="731" t="s">
        <v>790</v>
      </c>
      <c r="D8" s="1848" t="s">
        <v>791</v>
      </c>
      <c r="E8" s="1849"/>
      <c r="F8" s="34"/>
      <c r="G8" s="1865"/>
      <c r="H8" s="745" t="s">
        <v>790</v>
      </c>
      <c r="I8" s="1864" t="s">
        <v>792</v>
      </c>
      <c r="J8" s="1849"/>
    </row>
    <row r="9" spans="1:10" ht="14.25" customHeight="1" thickBot="1">
      <c r="A9" s="1847"/>
      <c r="B9" s="401" t="s">
        <v>1061</v>
      </c>
      <c r="C9" s="746" t="s">
        <v>793</v>
      </c>
      <c r="D9" s="1850" t="s">
        <v>794</v>
      </c>
      <c r="E9" s="1851"/>
      <c r="F9" s="34"/>
      <c r="G9" s="401" t="s">
        <v>1061</v>
      </c>
      <c r="H9" s="746" t="s">
        <v>793</v>
      </c>
      <c r="I9" s="1850" t="s">
        <v>795</v>
      </c>
      <c r="J9" s="1851"/>
    </row>
    <row r="10" spans="1:10" ht="10.25" customHeight="1" thickBot="1">
      <c r="B10" s="32"/>
      <c r="C10" s="32"/>
      <c r="D10" s="32"/>
      <c r="E10" s="32"/>
      <c r="F10" s="32"/>
      <c r="G10" s="32"/>
      <c r="H10" s="32"/>
      <c r="I10" s="32"/>
      <c r="J10" s="32"/>
    </row>
    <row r="11" spans="1:10" ht="18" customHeight="1">
      <c r="A11" s="1845" t="s">
        <v>1763</v>
      </c>
      <c r="B11" s="740" t="s">
        <v>778</v>
      </c>
      <c r="C11" s="742" t="s">
        <v>779</v>
      </c>
      <c r="D11" s="1860" t="s">
        <v>796</v>
      </c>
      <c r="E11" s="1861"/>
      <c r="F11" s="696"/>
      <c r="G11" s="740" t="s">
        <v>778</v>
      </c>
      <c r="H11" s="742" t="s">
        <v>779</v>
      </c>
      <c r="I11" s="1860" t="s">
        <v>797</v>
      </c>
      <c r="J11" s="1861"/>
    </row>
    <row r="12" spans="1:10" ht="14.25" customHeight="1">
      <c r="A12" s="1846"/>
      <c r="B12" s="1862" t="s">
        <v>798</v>
      </c>
      <c r="C12" s="1361"/>
      <c r="D12" s="1361"/>
      <c r="E12" s="743"/>
      <c r="F12" s="31"/>
      <c r="G12" s="1862" t="s">
        <v>2098</v>
      </c>
      <c r="H12" s="1361"/>
      <c r="I12" s="1361"/>
      <c r="J12" s="743"/>
    </row>
    <row r="13" spans="1:10" ht="18" customHeight="1">
      <c r="A13" s="1846"/>
      <c r="B13" s="1863"/>
      <c r="C13" s="1361"/>
      <c r="D13" s="1361"/>
      <c r="E13" s="552">
        <f>'obsah 2'!L70</f>
        <v>282</v>
      </c>
      <c r="F13" s="103"/>
      <c r="G13" s="1863"/>
      <c r="H13" s="1361"/>
      <c r="I13" s="1361"/>
      <c r="J13" s="112">
        <f>'obsah 2'!L74</f>
        <v>309</v>
      </c>
    </row>
    <row r="14" spans="1:10" ht="14.25" customHeight="1">
      <c r="A14" s="1846"/>
      <c r="B14" s="1863"/>
      <c r="C14" s="1361"/>
      <c r="D14" s="1361"/>
      <c r="E14" s="744">
        <v>366</v>
      </c>
      <c r="F14" s="104"/>
      <c r="G14" s="1863"/>
      <c r="H14" s="1361"/>
      <c r="I14" s="1361"/>
      <c r="J14" s="744">
        <v>388</v>
      </c>
    </row>
    <row r="15" spans="1:10" ht="14.25" customHeight="1">
      <c r="A15" s="1846"/>
      <c r="B15" s="1852"/>
      <c r="C15" s="1853"/>
      <c r="D15" s="1853"/>
      <c r="E15" s="1854"/>
      <c r="F15" s="34"/>
      <c r="G15" s="1852"/>
      <c r="H15" s="1853"/>
      <c r="I15" s="1853"/>
      <c r="J15" s="1854"/>
    </row>
    <row r="16" spans="1:10" ht="14.25" customHeight="1" thickBot="1">
      <c r="A16" s="1846"/>
      <c r="B16" s="1865"/>
      <c r="C16" s="30" t="s">
        <v>68</v>
      </c>
      <c r="D16" s="1864" t="s">
        <v>786</v>
      </c>
      <c r="E16" s="1849"/>
      <c r="F16" s="34"/>
      <c r="G16" s="1859"/>
      <c r="H16" s="731" t="s">
        <v>68</v>
      </c>
      <c r="I16" s="1855" t="s">
        <v>799</v>
      </c>
      <c r="J16" s="1856"/>
    </row>
    <row r="17" spans="1:15" ht="14.25" customHeight="1">
      <c r="A17" s="1846"/>
      <c r="B17" s="1865"/>
      <c r="C17" s="745" t="s">
        <v>787</v>
      </c>
      <c r="D17" s="1864" t="s">
        <v>789</v>
      </c>
      <c r="E17" s="1849"/>
      <c r="F17" s="34"/>
      <c r="G17" s="1859"/>
      <c r="H17" s="731" t="s">
        <v>787</v>
      </c>
      <c r="I17" s="1855" t="s">
        <v>800</v>
      </c>
      <c r="J17" s="1856"/>
      <c r="O17" s="872"/>
    </row>
    <row r="18" spans="1:15" ht="14.25" customHeight="1">
      <c r="A18" s="1846"/>
      <c r="B18" s="1859"/>
      <c r="C18" s="731" t="s">
        <v>790</v>
      </c>
      <c r="D18" s="1848" t="s">
        <v>801</v>
      </c>
      <c r="E18" s="1849"/>
      <c r="F18" s="34"/>
      <c r="G18" s="1859"/>
      <c r="H18" s="731" t="s">
        <v>790</v>
      </c>
      <c r="I18" s="1855" t="s">
        <v>802</v>
      </c>
      <c r="J18" s="1856"/>
      <c r="O18" s="858"/>
    </row>
    <row r="19" spans="1:15" ht="14.25" customHeight="1" thickBot="1">
      <c r="A19" s="1847"/>
      <c r="B19" s="401" t="s">
        <v>1061</v>
      </c>
      <c r="C19" s="746" t="s">
        <v>793</v>
      </c>
      <c r="D19" s="1850" t="s">
        <v>803</v>
      </c>
      <c r="E19" s="1851"/>
      <c r="F19" s="34"/>
      <c r="G19" s="401" t="s">
        <v>1061</v>
      </c>
      <c r="H19" s="746" t="s">
        <v>793</v>
      </c>
      <c r="I19" s="1857" t="s">
        <v>804</v>
      </c>
      <c r="J19" s="1858"/>
      <c r="O19" s="858"/>
    </row>
    <row r="20" spans="1:15" ht="10.25" customHeight="1" thickBot="1">
      <c r="B20" s="32"/>
      <c r="C20" s="32"/>
      <c r="D20" s="32"/>
      <c r="E20" s="32"/>
      <c r="F20" s="32"/>
      <c r="G20" s="32"/>
      <c r="H20" s="32"/>
      <c r="I20" s="32"/>
      <c r="J20" s="32"/>
      <c r="O20" s="858"/>
    </row>
    <row r="21" spans="1:15" ht="18" customHeight="1">
      <c r="A21" s="1845" t="s">
        <v>1763</v>
      </c>
      <c r="B21" s="740" t="s">
        <v>778</v>
      </c>
      <c r="C21" s="742" t="s">
        <v>779</v>
      </c>
      <c r="D21" s="1860" t="s">
        <v>805</v>
      </c>
      <c r="E21" s="1861"/>
      <c r="F21" s="696"/>
      <c r="G21" s="740" t="s">
        <v>778</v>
      </c>
      <c r="H21" s="742" t="s">
        <v>779</v>
      </c>
      <c r="I21" s="1860" t="s">
        <v>806</v>
      </c>
      <c r="J21" s="1861"/>
      <c r="O21" s="858"/>
    </row>
    <row r="22" spans="1:15" ht="14.25" customHeight="1">
      <c r="A22" s="1846"/>
      <c r="B22" s="1862" t="s">
        <v>807</v>
      </c>
      <c r="C22" s="1361"/>
      <c r="D22" s="1361"/>
      <c r="E22" s="743"/>
      <c r="F22" s="34"/>
      <c r="G22" s="1862" t="s">
        <v>808</v>
      </c>
      <c r="H22" s="1361"/>
      <c r="I22" s="1361"/>
      <c r="J22" s="743"/>
      <c r="O22" s="858"/>
    </row>
    <row r="23" spans="1:15" ht="18" customHeight="1" thickBot="1">
      <c r="A23" s="1846"/>
      <c r="B23" s="1863"/>
      <c r="C23" s="1361"/>
      <c r="D23" s="1361"/>
      <c r="E23" s="112">
        <f>'obsah 2'!L71</f>
        <v>300</v>
      </c>
      <c r="F23" s="103"/>
      <c r="G23" s="1863"/>
      <c r="H23" s="1361"/>
      <c r="I23" s="1361"/>
      <c r="J23" s="112">
        <f>'obsah 2'!L75</f>
        <v>356</v>
      </c>
      <c r="O23" s="859"/>
    </row>
    <row r="24" spans="1:15" ht="14.25" customHeight="1">
      <c r="A24" s="1846"/>
      <c r="B24" s="1863"/>
      <c r="C24" s="1361"/>
      <c r="D24" s="1361"/>
      <c r="E24" s="744">
        <v>366</v>
      </c>
      <c r="F24" s="104"/>
      <c r="G24" s="1863"/>
      <c r="H24" s="1361"/>
      <c r="I24" s="1361"/>
      <c r="J24" s="744">
        <v>388</v>
      </c>
    </row>
    <row r="25" spans="1:15" ht="14.25" customHeight="1">
      <c r="A25" s="1846"/>
      <c r="B25" s="1852"/>
      <c r="C25" s="1853"/>
      <c r="D25" s="1853"/>
      <c r="E25" s="1854"/>
      <c r="F25" s="34"/>
      <c r="G25" s="1852"/>
      <c r="H25" s="1853"/>
      <c r="I25" s="1853"/>
      <c r="J25" s="1854"/>
    </row>
    <row r="26" spans="1:15" ht="14.25" customHeight="1">
      <c r="A26" s="1846"/>
      <c r="B26" s="1865"/>
      <c r="C26" s="30" t="s">
        <v>68</v>
      </c>
      <c r="D26" s="1864" t="s">
        <v>799</v>
      </c>
      <c r="E26" s="1849"/>
      <c r="F26" s="34"/>
      <c r="G26" s="1859"/>
      <c r="H26" s="731" t="s">
        <v>68</v>
      </c>
      <c r="I26" s="1848" t="s">
        <v>799</v>
      </c>
      <c r="J26" s="1849"/>
    </row>
    <row r="27" spans="1:15" ht="14.25" customHeight="1">
      <c r="A27" s="1846"/>
      <c r="B27" s="1865"/>
      <c r="C27" s="30" t="s">
        <v>787</v>
      </c>
      <c r="D27" s="1864" t="s">
        <v>800</v>
      </c>
      <c r="E27" s="1849"/>
      <c r="F27" s="34"/>
      <c r="G27" s="1859"/>
      <c r="H27" s="731" t="s">
        <v>787</v>
      </c>
      <c r="I27" s="1848" t="s">
        <v>800</v>
      </c>
      <c r="J27" s="1849"/>
    </row>
    <row r="28" spans="1:15" ht="14.25" customHeight="1">
      <c r="A28" s="1846"/>
      <c r="B28" s="1865"/>
      <c r="C28" s="745" t="s">
        <v>790</v>
      </c>
      <c r="D28" s="1864" t="s">
        <v>809</v>
      </c>
      <c r="E28" s="1849"/>
      <c r="F28" s="34"/>
      <c r="G28" s="1859"/>
      <c r="H28" s="731" t="s">
        <v>790</v>
      </c>
      <c r="I28" s="1848" t="s">
        <v>809</v>
      </c>
      <c r="J28" s="1849"/>
    </row>
    <row r="29" spans="1:15" ht="14.25" customHeight="1" thickBot="1">
      <c r="A29" s="1847"/>
      <c r="B29" s="401" t="s">
        <v>1061</v>
      </c>
      <c r="C29" s="746" t="s">
        <v>793</v>
      </c>
      <c r="D29" s="1850" t="s">
        <v>810</v>
      </c>
      <c r="E29" s="1851"/>
      <c r="F29" s="34"/>
      <c r="G29" s="401" t="s">
        <v>1061</v>
      </c>
      <c r="H29" s="746" t="s">
        <v>793</v>
      </c>
      <c r="I29" s="1850" t="s">
        <v>810</v>
      </c>
      <c r="J29" s="1851"/>
    </row>
    <row r="30" spans="1:15" ht="10.25" customHeight="1" thickBot="1">
      <c r="B30" s="32"/>
      <c r="C30" s="32"/>
      <c r="D30" s="32"/>
      <c r="E30" s="32"/>
      <c r="F30" s="32"/>
      <c r="G30" s="32"/>
      <c r="H30" s="32"/>
      <c r="I30" s="32"/>
      <c r="J30" s="32"/>
    </row>
    <row r="31" spans="1:15" ht="18" customHeight="1">
      <c r="A31" s="1845" t="s">
        <v>1763</v>
      </c>
      <c r="B31" s="740" t="s">
        <v>778</v>
      </c>
      <c r="C31" s="742" t="s">
        <v>779</v>
      </c>
      <c r="D31" s="1860" t="s">
        <v>811</v>
      </c>
      <c r="E31" s="1861"/>
      <c r="F31" s="696"/>
      <c r="G31" s="740" t="s">
        <v>778</v>
      </c>
      <c r="H31" s="742" t="s">
        <v>779</v>
      </c>
      <c r="I31" s="1860" t="s">
        <v>812</v>
      </c>
      <c r="J31" s="1861"/>
    </row>
    <row r="32" spans="1:15" ht="14.25" customHeight="1">
      <c r="A32" s="1846"/>
      <c r="B32" s="1862" t="s">
        <v>813</v>
      </c>
      <c r="C32" s="1361"/>
      <c r="D32" s="1361"/>
      <c r="E32" s="743"/>
      <c r="F32" s="34"/>
      <c r="G32" s="1866" t="s">
        <v>814</v>
      </c>
      <c r="H32" s="1853"/>
      <c r="I32" s="1853"/>
      <c r="J32" s="743"/>
    </row>
    <row r="33" spans="1:10" ht="18" customHeight="1">
      <c r="A33" s="1846"/>
      <c r="B33" s="1863"/>
      <c r="C33" s="1361"/>
      <c r="D33" s="1361"/>
      <c r="E33" s="112">
        <f>'obsah 2'!L72</f>
        <v>319</v>
      </c>
      <c r="F33" s="103"/>
      <c r="G33" s="1403"/>
      <c r="H33" s="1853"/>
      <c r="I33" s="1853"/>
      <c r="J33" s="112">
        <f>'obsah 2'!L76</f>
        <v>561</v>
      </c>
    </row>
    <row r="34" spans="1:10" ht="14.25" customHeight="1">
      <c r="A34" s="1846"/>
      <c r="B34" s="1863"/>
      <c r="C34" s="1361"/>
      <c r="D34" s="1361"/>
      <c r="E34" s="744">
        <v>366</v>
      </c>
      <c r="F34" s="104"/>
      <c r="G34" s="1403"/>
      <c r="H34" s="1853"/>
      <c r="I34" s="1853"/>
      <c r="J34" s="744">
        <v>667</v>
      </c>
    </row>
    <row r="35" spans="1:10" ht="14.25" customHeight="1">
      <c r="A35" s="1846"/>
      <c r="B35" s="1852"/>
      <c r="C35" s="1853"/>
      <c r="D35" s="1853"/>
      <c r="E35" s="1854"/>
      <c r="F35" s="34"/>
      <c r="G35" s="1852"/>
      <c r="H35" s="1853"/>
      <c r="I35" s="1853"/>
      <c r="J35" s="1854"/>
    </row>
    <row r="36" spans="1:10" ht="14.25" customHeight="1">
      <c r="A36" s="1846"/>
      <c r="B36" s="1859"/>
      <c r="C36" s="731" t="s">
        <v>68</v>
      </c>
      <c r="D36" s="1848" t="s">
        <v>815</v>
      </c>
      <c r="E36" s="1849"/>
      <c r="F36" s="34"/>
      <c r="G36" s="1859"/>
      <c r="H36" s="731" t="s">
        <v>68</v>
      </c>
      <c r="I36" s="1848" t="s">
        <v>816</v>
      </c>
      <c r="J36" s="1849"/>
    </row>
    <row r="37" spans="1:10" ht="14.25" customHeight="1">
      <c r="A37" s="1846"/>
      <c r="B37" s="1859"/>
      <c r="C37" s="731" t="s">
        <v>787</v>
      </c>
      <c r="D37" s="1848" t="s">
        <v>817</v>
      </c>
      <c r="E37" s="1849"/>
      <c r="F37" s="34"/>
      <c r="G37" s="1859"/>
      <c r="H37" s="731" t="s">
        <v>787</v>
      </c>
      <c r="I37" s="1848" t="s">
        <v>818</v>
      </c>
      <c r="J37" s="1849"/>
    </row>
    <row r="38" spans="1:10" ht="14.25" customHeight="1">
      <c r="A38" s="1846"/>
      <c r="B38" s="1859"/>
      <c r="C38" s="731" t="s">
        <v>790</v>
      </c>
      <c r="D38" s="1848" t="s">
        <v>792</v>
      </c>
      <c r="E38" s="1849"/>
      <c r="F38" s="34"/>
      <c r="G38" s="1859"/>
      <c r="H38" s="731" t="s">
        <v>790</v>
      </c>
      <c r="I38" s="1848" t="s">
        <v>819</v>
      </c>
      <c r="J38" s="1849"/>
    </row>
    <row r="39" spans="1:10" ht="14.25" customHeight="1" thickBot="1">
      <c r="A39" s="1847"/>
      <c r="B39" s="401" t="s">
        <v>1061</v>
      </c>
      <c r="C39" s="746" t="s">
        <v>793</v>
      </c>
      <c r="D39" s="1850" t="s">
        <v>820</v>
      </c>
      <c r="E39" s="1851"/>
      <c r="F39" s="34"/>
      <c r="G39" s="401"/>
      <c r="H39" s="746" t="s">
        <v>793</v>
      </c>
      <c r="I39" s="1850" t="s">
        <v>821</v>
      </c>
      <c r="J39" s="1851"/>
    </row>
    <row r="40" spans="1:10" ht="14.25" customHeight="1">
      <c r="B40" s="1"/>
      <c r="C40" s="7"/>
      <c r="D40" s="7"/>
      <c r="E40" s="7"/>
      <c r="F40" s="7"/>
      <c r="G40" s="18"/>
      <c r="H40" s="7"/>
      <c r="I40" s="7"/>
      <c r="J40" s="7"/>
    </row>
    <row r="41" spans="1:10" ht="14.25" customHeight="1">
      <c r="B41" s="1" t="s">
        <v>822</v>
      </c>
      <c r="C41" s="7"/>
      <c r="D41" s="7"/>
      <c r="E41" s="7"/>
      <c r="F41" s="7"/>
      <c r="G41" s="18"/>
      <c r="H41" s="5"/>
      <c r="I41" s="5"/>
      <c r="J41" s="5"/>
    </row>
    <row r="42" spans="1:10" ht="12.75" customHeight="1">
      <c r="B42" s="5"/>
      <c r="C42" s="5"/>
      <c r="D42" s="5"/>
      <c r="E42" s="5"/>
      <c r="F42" s="5"/>
      <c r="G42" s="5"/>
      <c r="H42" s="5"/>
      <c r="I42" s="5"/>
      <c r="J42" s="5"/>
    </row>
    <row r="43" spans="1:10" ht="12.75" customHeight="1">
      <c r="B43" s="5"/>
      <c r="C43" s="5"/>
      <c r="D43" s="5"/>
      <c r="E43" s="5"/>
      <c r="F43" s="5"/>
      <c r="G43" s="5"/>
      <c r="H43" s="5"/>
      <c r="I43" s="5"/>
      <c r="J43" s="5"/>
    </row>
    <row r="44" spans="1:10" ht="12.75" customHeight="1">
      <c r="B44" s="5"/>
      <c r="C44" s="5"/>
      <c r="D44" s="5"/>
      <c r="E44" s="5"/>
      <c r="F44" s="5"/>
      <c r="G44" s="5"/>
      <c r="H44" s="5"/>
      <c r="I44" s="5"/>
      <c r="J44" s="5"/>
    </row>
    <row r="45" spans="1:10" ht="12.75" customHeight="1">
      <c r="B45" s="5"/>
      <c r="C45" s="5"/>
      <c r="D45" s="5"/>
      <c r="E45" s="5"/>
      <c r="F45" s="5"/>
      <c r="G45" s="5"/>
      <c r="H45" s="5"/>
      <c r="I45" s="5"/>
      <c r="J45" s="5"/>
    </row>
    <row r="46" spans="1:10" ht="12.75" customHeight="1">
      <c r="B46" s="5"/>
      <c r="C46" s="5"/>
      <c r="D46" s="5"/>
      <c r="E46" s="5"/>
      <c r="F46" s="5"/>
      <c r="G46" s="739"/>
      <c r="H46" s="5"/>
      <c r="I46" s="5"/>
      <c r="J46" s="5"/>
    </row>
    <row r="47" spans="1:10" ht="12.75" customHeight="1">
      <c r="B47" s="5"/>
      <c r="C47" s="5"/>
      <c r="D47" s="5"/>
      <c r="E47" s="5"/>
      <c r="F47" s="5"/>
      <c r="G47" s="5"/>
      <c r="H47" s="5"/>
      <c r="I47" s="5"/>
      <c r="J47" s="5"/>
    </row>
    <row r="48" spans="1:10" ht="12.75" customHeight="1">
      <c r="B48" s="5"/>
      <c r="C48" s="5"/>
      <c r="D48" s="5"/>
      <c r="E48" s="5"/>
      <c r="F48" s="5"/>
      <c r="G48" s="5"/>
      <c r="H48" s="5"/>
      <c r="I48" s="5"/>
      <c r="J48" s="5"/>
    </row>
    <row r="49" spans="2:10" ht="12.75" customHeight="1">
      <c r="B49" s="5"/>
      <c r="C49" s="5"/>
      <c r="D49" s="5"/>
      <c r="E49" s="5"/>
      <c r="F49" s="5"/>
      <c r="G49" s="5"/>
      <c r="H49" s="5"/>
      <c r="I49" s="5"/>
      <c r="J49" s="5"/>
    </row>
    <row r="50" spans="2:10" ht="12.75" customHeight="1">
      <c r="B50" s="5"/>
      <c r="C50" s="5"/>
      <c r="D50" s="5"/>
      <c r="E50" s="5"/>
      <c r="F50" s="5"/>
      <c r="G50" s="5"/>
      <c r="H50" s="5"/>
      <c r="I50" s="5"/>
      <c r="J50" s="5"/>
    </row>
    <row r="51" spans="2:10" ht="12.75" customHeight="1">
      <c r="B51" s="5"/>
      <c r="C51" s="5"/>
      <c r="D51" s="5"/>
      <c r="E51" s="5"/>
      <c r="F51" s="5"/>
      <c r="G51" s="5"/>
      <c r="H51" s="5"/>
      <c r="I51" s="5"/>
      <c r="J51" s="5"/>
    </row>
    <row r="52" spans="2:10" ht="12.75" customHeight="1">
      <c r="B52" s="5"/>
      <c r="C52" s="5"/>
      <c r="D52" s="5"/>
      <c r="E52" s="5"/>
      <c r="F52" s="5"/>
      <c r="G52" s="5"/>
      <c r="H52" s="5"/>
      <c r="I52" s="5"/>
      <c r="J52" s="5"/>
    </row>
    <row r="53" spans="2:10" ht="12.75" customHeight="1">
      <c r="B53" s="5"/>
      <c r="C53" s="5"/>
      <c r="D53" s="5"/>
      <c r="E53" s="5"/>
      <c r="F53" s="5"/>
      <c r="G53" s="5"/>
      <c r="H53" s="5"/>
      <c r="I53" s="5"/>
      <c r="J53" s="5"/>
    </row>
    <row r="54" spans="2:10" ht="12.75" customHeight="1">
      <c r="B54" s="5"/>
      <c r="C54" s="5"/>
      <c r="D54" s="5"/>
      <c r="E54" s="5"/>
      <c r="F54" s="5"/>
      <c r="G54" s="5"/>
      <c r="H54" s="5"/>
      <c r="I54" s="5"/>
      <c r="J54" s="5"/>
    </row>
  </sheetData>
  <mergeCells count="68">
    <mergeCell ref="I39:J39"/>
    <mergeCell ref="G36:G38"/>
    <mergeCell ref="D19:E19"/>
    <mergeCell ref="B16:B18"/>
    <mergeCell ref="I37:J37"/>
    <mergeCell ref="I38:J38"/>
    <mergeCell ref="I26:J26"/>
    <mergeCell ref="I27:J27"/>
    <mergeCell ref="I31:J31"/>
    <mergeCell ref="G32:I34"/>
    <mergeCell ref="G35:J35"/>
    <mergeCell ref="I36:J36"/>
    <mergeCell ref="D28:E28"/>
    <mergeCell ref="D29:E29"/>
    <mergeCell ref="B26:B28"/>
    <mergeCell ref="B25:E25"/>
    <mergeCell ref="B12:D14"/>
    <mergeCell ref="B15:E15"/>
    <mergeCell ref="D16:E16"/>
    <mergeCell ref="D17:E17"/>
    <mergeCell ref="D18:E18"/>
    <mergeCell ref="D1:E1"/>
    <mergeCell ref="I1:J1"/>
    <mergeCell ref="B2:D4"/>
    <mergeCell ref="G2:I4"/>
    <mergeCell ref="B5:E5"/>
    <mergeCell ref="G5:J5"/>
    <mergeCell ref="G6:G8"/>
    <mergeCell ref="D11:E11"/>
    <mergeCell ref="G12:I14"/>
    <mergeCell ref="D21:E21"/>
    <mergeCell ref="B22:D24"/>
    <mergeCell ref="G22:I24"/>
    <mergeCell ref="D6:E6"/>
    <mergeCell ref="D7:E7"/>
    <mergeCell ref="D8:E8"/>
    <mergeCell ref="D9:E9"/>
    <mergeCell ref="B6:B8"/>
    <mergeCell ref="I6:J6"/>
    <mergeCell ref="I7:J7"/>
    <mergeCell ref="I8:J8"/>
    <mergeCell ref="I9:J9"/>
    <mergeCell ref="I11:J11"/>
    <mergeCell ref="D39:E39"/>
    <mergeCell ref="B32:D34"/>
    <mergeCell ref="B35:E35"/>
    <mergeCell ref="B36:B38"/>
    <mergeCell ref="D26:E26"/>
    <mergeCell ref="D27:E27"/>
    <mergeCell ref="D31:E31"/>
    <mergeCell ref="D36:E36"/>
    <mergeCell ref="D37:E37"/>
    <mergeCell ref="A1:A9"/>
    <mergeCell ref="A11:A19"/>
    <mergeCell ref="A21:A29"/>
    <mergeCell ref="A31:A39"/>
    <mergeCell ref="I28:J28"/>
    <mergeCell ref="I29:J29"/>
    <mergeCell ref="G15:J15"/>
    <mergeCell ref="I16:J16"/>
    <mergeCell ref="I17:J17"/>
    <mergeCell ref="I18:J18"/>
    <mergeCell ref="I19:J19"/>
    <mergeCell ref="G25:J25"/>
    <mergeCell ref="G16:G18"/>
    <mergeCell ref="G26:G28"/>
    <mergeCell ref="I21:J21"/>
    <mergeCell ref="D38:E38"/>
  </mergeCells>
  <hyperlinks>
    <hyperlink ref="B9" r:id="rId1" xr:uid="{00000000-0004-0000-3900-000000000000}"/>
    <hyperlink ref="G9" r:id="rId2" xr:uid="{00000000-0004-0000-3900-000001000000}"/>
    <hyperlink ref="B19" r:id="rId3" xr:uid="{00000000-0004-0000-3900-000002000000}"/>
    <hyperlink ref="G19" r:id="rId4" xr:uid="{00000000-0004-0000-3900-000003000000}"/>
    <hyperlink ref="B29" r:id="rId5" xr:uid="{00000000-0004-0000-3900-000004000000}"/>
    <hyperlink ref="G29" r:id="rId6" xr:uid="{00000000-0004-0000-3900-000005000000}"/>
    <hyperlink ref="B39" r:id="rId7" xr:uid="{00000000-0004-0000-3900-000006000000}"/>
  </hyperlinks>
  <pageMargins left="0.39370078740157483" right="7.874015748031496E-2" top="0.74803149606299213" bottom="0.74803149606299213" header="0" footer="0"/>
  <pageSetup paperSize="9" scale="83" orientation="portrait" r:id="rId8"/>
  <headerFooter>
    <oddHeader>&amp;C&amp;11Koponenty</oddHeader>
    <oddFooter>&amp;C&amp;11&amp;A</oddFooter>
  </headerFooter>
  <drawing r:id="rId9"/>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List61">
    <pageSetUpPr fitToPage="1"/>
  </sheetPr>
  <dimension ref="A1:J38"/>
  <sheetViews>
    <sheetView zoomScale="90" zoomScaleNormal="90" zoomScaleSheetLayoutView="90" workbookViewId="0">
      <selection activeCell="B1" sqref="B1"/>
    </sheetView>
  </sheetViews>
  <sheetFormatPr baseColWidth="10" defaultColWidth="14.3984375" defaultRowHeight="15" customHeight="1"/>
  <cols>
    <col min="1" max="1" width="2.3984375" customWidth="1"/>
    <col min="2" max="2" width="26.796875" customWidth="1"/>
    <col min="3" max="4" width="11.796875" customWidth="1"/>
    <col min="5" max="5" width="9" customWidth="1"/>
    <col min="6" max="6" width="8.796875" customWidth="1"/>
    <col min="7" max="7" width="26.796875" customWidth="1"/>
    <col min="8" max="8" width="11.796875" customWidth="1"/>
    <col min="9" max="9" width="11.3984375" customWidth="1"/>
    <col min="10" max="10" width="9" customWidth="1"/>
    <col min="11" max="12" width="9.19921875" customWidth="1"/>
    <col min="13" max="27" width="8.796875" customWidth="1"/>
  </cols>
  <sheetData>
    <row r="1" spans="1:10" ht="18" customHeight="1">
      <c r="A1" s="1845" t="s">
        <v>1763</v>
      </c>
      <c r="B1" s="740" t="s">
        <v>823</v>
      </c>
      <c r="C1" s="287" t="s">
        <v>824</v>
      </c>
      <c r="D1" s="287" t="s">
        <v>825</v>
      </c>
      <c r="E1" s="722">
        <f>'obsah 2'!L79</f>
        <v>97</v>
      </c>
      <c r="F1" s="102"/>
      <c r="G1" s="740" t="s">
        <v>823</v>
      </c>
      <c r="H1" s="287" t="s">
        <v>824</v>
      </c>
      <c r="I1" s="287" t="s">
        <v>826</v>
      </c>
      <c r="J1" s="722">
        <f>'obsah 2'!L85</f>
        <v>97</v>
      </c>
    </row>
    <row r="2" spans="1:10" ht="18" customHeight="1">
      <c r="A2" s="1867"/>
      <c r="B2" s="741"/>
      <c r="C2" s="106" t="s">
        <v>828</v>
      </c>
      <c r="D2" s="106" t="s">
        <v>829</v>
      </c>
      <c r="E2" s="112">
        <f>'obsah 2'!L80</f>
        <v>194</v>
      </c>
      <c r="F2" s="34"/>
      <c r="G2" s="741"/>
      <c r="H2" s="106" t="s">
        <v>828</v>
      </c>
      <c r="I2" s="106" t="s">
        <v>831</v>
      </c>
      <c r="J2" s="112">
        <f>'obsah 2'!L86</f>
        <v>194</v>
      </c>
    </row>
    <row r="3" spans="1:10" ht="14.25" customHeight="1">
      <c r="A3" s="1867"/>
      <c r="B3" s="882"/>
      <c r="C3" s="855"/>
      <c r="D3" s="878">
        <v>29</v>
      </c>
      <c r="E3" s="879">
        <v>142</v>
      </c>
      <c r="F3" s="103"/>
      <c r="G3" s="882"/>
      <c r="H3" s="855"/>
      <c r="I3" s="878">
        <v>29</v>
      </c>
      <c r="J3" s="879">
        <v>142</v>
      </c>
    </row>
    <row r="4" spans="1:10" ht="14.25" customHeight="1">
      <c r="A4" s="1867"/>
      <c r="B4" s="1866" t="s">
        <v>1459</v>
      </c>
      <c r="C4" s="1853"/>
      <c r="D4" s="1853"/>
      <c r="E4" s="1854"/>
      <c r="F4" s="104"/>
      <c r="G4" s="1866" t="s">
        <v>1460</v>
      </c>
      <c r="H4" s="1853"/>
      <c r="I4" s="1853"/>
      <c r="J4" s="1854"/>
    </row>
    <row r="5" spans="1:10" ht="14.25" customHeight="1">
      <c r="A5" s="1867"/>
      <c r="B5" s="1859"/>
      <c r="C5" s="1869" t="s">
        <v>1061</v>
      </c>
      <c r="D5" s="1870"/>
      <c r="E5" s="1871"/>
      <c r="F5" s="34"/>
      <c r="G5" s="1859"/>
      <c r="H5" s="1869" t="s">
        <v>1061</v>
      </c>
      <c r="I5" s="1870"/>
      <c r="J5" s="1871"/>
    </row>
    <row r="6" spans="1:10" ht="14.25" customHeight="1">
      <c r="A6" s="1867"/>
      <c r="B6" s="1403"/>
      <c r="C6" s="30" t="s">
        <v>68</v>
      </c>
      <c r="D6" s="1864" t="s">
        <v>832</v>
      </c>
      <c r="E6" s="1849"/>
      <c r="F6" s="34"/>
      <c r="G6" s="1403"/>
      <c r="H6" s="30" t="s">
        <v>68</v>
      </c>
      <c r="I6" s="1864" t="s">
        <v>833</v>
      </c>
      <c r="J6" s="1849"/>
    </row>
    <row r="7" spans="1:10" ht="14.25" customHeight="1">
      <c r="A7" s="1867"/>
      <c r="B7" s="1403"/>
      <c r="C7" s="30" t="s">
        <v>834</v>
      </c>
      <c r="D7" s="1864" t="s">
        <v>835</v>
      </c>
      <c r="E7" s="1849"/>
      <c r="F7" s="34"/>
      <c r="G7" s="1403"/>
      <c r="H7" s="30" t="s">
        <v>834</v>
      </c>
      <c r="I7" s="1864" t="s">
        <v>835</v>
      </c>
      <c r="J7" s="1849"/>
    </row>
    <row r="8" spans="1:10" ht="14.25" customHeight="1">
      <c r="A8" s="1867"/>
      <c r="B8" s="1403"/>
      <c r="C8" s="30" t="s">
        <v>836</v>
      </c>
      <c r="D8" s="1864" t="s">
        <v>837</v>
      </c>
      <c r="E8" s="1849"/>
      <c r="F8" s="34"/>
      <c r="G8" s="1403"/>
      <c r="H8" s="30" t="s">
        <v>836</v>
      </c>
      <c r="I8" s="1864" t="s">
        <v>837</v>
      </c>
      <c r="J8" s="1849"/>
    </row>
    <row r="9" spans="1:10" ht="14.25" customHeight="1">
      <c r="A9" s="1867"/>
      <c r="B9" s="1403"/>
      <c r="C9" s="30" t="s">
        <v>1060</v>
      </c>
      <c r="D9" s="1848" t="s">
        <v>838</v>
      </c>
      <c r="E9" s="1849"/>
      <c r="F9" s="34"/>
      <c r="G9" s="1403"/>
      <c r="H9" s="30" t="s">
        <v>1060</v>
      </c>
      <c r="I9" s="1848" t="s">
        <v>838</v>
      </c>
      <c r="J9" s="1849"/>
    </row>
    <row r="10" spans="1:10" ht="14.25" customHeight="1" thickBot="1">
      <c r="A10" s="1868"/>
      <c r="B10" s="1404"/>
      <c r="C10" s="726"/>
      <c r="D10" s="726"/>
      <c r="E10" s="880"/>
      <c r="F10" s="31"/>
      <c r="G10" s="1404"/>
      <c r="H10" s="726"/>
      <c r="I10" s="726"/>
      <c r="J10" s="880"/>
    </row>
    <row r="11" spans="1:10" ht="10.25" customHeight="1" thickBot="1">
      <c r="B11" s="32"/>
      <c r="C11" s="32"/>
      <c r="D11" s="32"/>
      <c r="E11" s="32"/>
      <c r="F11" s="32"/>
      <c r="G11" s="32"/>
      <c r="H11" s="32"/>
      <c r="I11" s="32"/>
      <c r="J11" s="32"/>
    </row>
    <row r="12" spans="1:10" ht="18" customHeight="1">
      <c r="A12" s="1845" t="s">
        <v>1763</v>
      </c>
      <c r="B12" s="740" t="s">
        <v>823</v>
      </c>
      <c r="C12" s="287" t="s">
        <v>824</v>
      </c>
      <c r="D12" s="287" t="s">
        <v>839</v>
      </c>
      <c r="E12" s="722">
        <f>'obsah 2'!L81</f>
        <v>124</v>
      </c>
      <c r="F12" s="102"/>
      <c r="G12" s="740" t="s">
        <v>823</v>
      </c>
      <c r="H12" s="287" t="s">
        <v>824</v>
      </c>
      <c r="I12" s="287" t="s">
        <v>840</v>
      </c>
      <c r="J12" s="722">
        <f>'obsah 2'!L87</f>
        <v>82</v>
      </c>
    </row>
    <row r="13" spans="1:10" ht="18" customHeight="1">
      <c r="A13" s="1867"/>
      <c r="B13" s="741"/>
      <c r="C13" s="106" t="s">
        <v>828</v>
      </c>
      <c r="D13" s="106" t="s">
        <v>841</v>
      </c>
      <c r="E13" s="112">
        <f>'obsah 2'!L82</f>
        <v>247</v>
      </c>
      <c r="F13" s="34"/>
      <c r="G13" s="723"/>
      <c r="H13" s="106"/>
      <c r="I13" s="106"/>
      <c r="J13" s="112"/>
    </row>
    <row r="14" spans="1:10" ht="14.25" customHeight="1">
      <c r="A14" s="1867"/>
      <c r="B14" s="1866" t="s">
        <v>1461</v>
      </c>
      <c r="C14" s="1357"/>
      <c r="D14" s="1357"/>
      <c r="E14" s="1872"/>
      <c r="F14" s="103"/>
      <c r="G14" s="1866" t="s">
        <v>1462</v>
      </c>
      <c r="H14" s="1357"/>
      <c r="I14" s="1357"/>
      <c r="J14" s="1872"/>
    </row>
    <row r="15" spans="1:10" ht="14.25" customHeight="1">
      <c r="A15" s="1867"/>
      <c r="B15" s="1866"/>
      <c r="C15" s="1357"/>
      <c r="D15" s="1357"/>
      <c r="E15" s="1872"/>
      <c r="F15" s="104"/>
      <c r="G15" s="1866"/>
      <c r="H15" s="1357"/>
      <c r="I15" s="1357"/>
      <c r="J15" s="1872"/>
    </row>
    <row r="16" spans="1:10" ht="14.25" customHeight="1">
      <c r="A16" s="1867"/>
      <c r="B16" s="1866"/>
      <c r="C16" s="1357"/>
      <c r="D16" s="1357"/>
      <c r="E16" s="1872"/>
      <c r="F16" s="34"/>
      <c r="G16" s="1866"/>
      <c r="H16" s="1357"/>
      <c r="I16" s="1357"/>
      <c r="J16" s="1872"/>
    </row>
    <row r="17" spans="1:10" ht="14.25" customHeight="1">
      <c r="A17" s="1867"/>
      <c r="B17" s="1876"/>
      <c r="C17" s="1873" t="s">
        <v>1061</v>
      </c>
      <c r="D17" s="1874"/>
      <c r="E17" s="1875"/>
      <c r="F17" s="34"/>
      <c r="G17" s="1876"/>
      <c r="H17" s="1869" t="s">
        <v>1061</v>
      </c>
      <c r="I17" s="1870"/>
      <c r="J17" s="1871"/>
    </row>
    <row r="18" spans="1:10" ht="14.25" customHeight="1">
      <c r="A18" s="1867"/>
      <c r="B18" s="1876"/>
      <c r="C18" s="731" t="s">
        <v>68</v>
      </c>
      <c r="D18" s="736" t="s">
        <v>842</v>
      </c>
      <c r="E18" s="737"/>
      <c r="F18" s="34"/>
      <c r="G18" s="1876"/>
      <c r="H18" s="30" t="s">
        <v>68</v>
      </c>
      <c r="I18" s="724" t="s">
        <v>843</v>
      </c>
      <c r="J18" s="725"/>
    </row>
    <row r="19" spans="1:10" ht="14.25" customHeight="1">
      <c r="A19" s="1867"/>
      <c r="B19" s="1876"/>
      <c r="C19" s="731" t="s">
        <v>834</v>
      </c>
      <c r="D19" s="736" t="s">
        <v>835</v>
      </c>
      <c r="E19" s="737"/>
      <c r="F19" s="34"/>
      <c r="G19" s="1876"/>
      <c r="H19" s="30" t="s">
        <v>834</v>
      </c>
      <c r="I19" s="724" t="s">
        <v>835</v>
      </c>
      <c r="J19" s="725"/>
    </row>
    <row r="20" spans="1:10" ht="14.25" customHeight="1">
      <c r="A20" s="1867"/>
      <c r="B20" s="1876"/>
      <c r="C20" s="731" t="s">
        <v>836</v>
      </c>
      <c r="D20" s="736" t="s">
        <v>837</v>
      </c>
      <c r="E20" s="737"/>
      <c r="F20" s="34"/>
      <c r="G20" s="1876"/>
      <c r="H20" s="30" t="s">
        <v>836</v>
      </c>
      <c r="I20" s="724" t="s">
        <v>837</v>
      </c>
      <c r="J20" s="725"/>
    </row>
    <row r="21" spans="1:10" ht="14.25" customHeight="1">
      <c r="A21" s="1867"/>
      <c r="B21" s="1876"/>
      <c r="C21" s="731" t="s">
        <v>1060</v>
      </c>
      <c r="D21" s="736" t="s">
        <v>838</v>
      </c>
      <c r="E21" s="737"/>
      <c r="F21" s="34"/>
      <c r="G21" s="1876"/>
      <c r="H21" s="30" t="s">
        <v>1060</v>
      </c>
      <c r="I21" s="709" t="s">
        <v>838</v>
      </c>
      <c r="J21" s="725"/>
    </row>
    <row r="22" spans="1:10" ht="14.25" customHeight="1">
      <c r="A22" s="1867"/>
      <c r="B22" s="1876"/>
      <c r="C22" s="729"/>
      <c r="D22" s="730"/>
      <c r="E22" s="732"/>
      <c r="F22" s="34"/>
      <c r="G22" s="1876"/>
      <c r="H22" s="720"/>
      <c r="I22" s="721"/>
      <c r="J22" s="735"/>
    </row>
    <row r="23" spans="1:10" ht="14.25" customHeight="1" thickBot="1">
      <c r="A23" s="1868"/>
      <c r="B23" s="1877"/>
      <c r="C23" s="733"/>
      <c r="D23" s="733"/>
      <c r="E23" s="734"/>
      <c r="F23" s="31"/>
      <c r="G23" s="1877"/>
      <c r="H23" s="726"/>
      <c r="I23" s="727"/>
      <c r="J23" s="728"/>
    </row>
    <row r="24" spans="1:10" ht="10.25" customHeight="1" thickBot="1">
      <c r="B24" s="32"/>
      <c r="C24" s="32"/>
      <c r="D24" s="32"/>
      <c r="E24" s="32"/>
      <c r="F24" s="32"/>
      <c r="G24" s="32"/>
      <c r="H24" s="32"/>
      <c r="I24" s="32"/>
      <c r="J24" s="32"/>
    </row>
    <row r="25" spans="1:10" ht="18" customHeight="1">
      <c r="A25" s="1845" t="s">
        <v>1763</v>
      </c>
      <c r="B25" s="876" t="s">
        <v>823</v>
      </c>
      <c r="C25" s="287" t="s">
        <v>824</v>
      </c>
      <c r="D25" s="287" t="s">
        <v>844</v>
      </c>
      <c r="E25" s="722">
        <f>'obsah 2'!L83</f>
        <v>134</v>
      </c>
      <c r="F25" s="102"/>
      <c r="G25" s="740" t="s">
        <v>823</v>
      </c>
      <c r="H25" s="287" t="s">
        <v>824</v>
      </c>
      <c r="I25" s="287" t="s">
        <v>845</v>
      </c>
      <c r="J25" s="722">
        <f>'obsah 2'!L89</f>
        <v>166</v>
      </c>
    </row>
    <row r="26" spans="1:10" ht="18" customHeight="1">
      <c r="A26" s="1867"/>
      <c r="B26" s="874"/>
      <c r="C26" s="106" t="s">
        <v>828</v>
      </c>
      <c r="D26" s="106" t="s">
        <v>846</v>
      </c>
      <c r="E26" s="112">
        <f>'obsah 2'!L84</f>
        <v>269</v>
      </c>
      <c r="F26" s="34"/>
      <c r="G26" s="881"/>
      <c r="H26" s="106" t="s">
        <v>828</v>
      </c>
      <c r="I26" s="106" t="s">
        <v>847</v>
      </c>
      <c r="J26" s="112">
        <f>'obsah 2'!L90</f>
        <v>332</v>
      </c>
    </row>
    <row r="27" spans="1:10" ht="14.25" customHeight="1">
      <c r="A27" s="1867"/>
      <c r="B27" s="1357" t="s">
        <v>1463</v>
      </c>
      <c r="C27" s="1357"/>
      <c r="D27" s="1357"/>
      <c r="E27" s="1872"/>
      <c r="F27" s="103"/>
      <c r="G27" s="1866" t="s">
        <v>1464</v>
      </c>
      <c r="H27" s="1357"/>
      <c r="I27" s="1357"/>
      <c r="J27" s="1872"/>
    </row>
    <row r="28" spans="1:10" ht="14.25" customHeight="1">
      <c r="A28" s="1867"/>
      <c r="B28" s="1357"/>
      <c r="C28" s="1357"/>
      <c r="D28" s="1357"/>
      <c r="E28" s="1872"/>
      <c r="F28" s="104"/>
      <c r="G28" s="1866"/>
      <c r="H28" s="1357"/>
      <c r="I28" s="1357"/>
      <c r="J28" s="1872"/>
    </row>
    <row r="29" spans="1:10" ht="14.25" customHeight="1">
      <c r="A29" s="1867"/>
      <c r="B29" s="1357"/>
      <c r="C29" s="1357"/>
      <c r="D29" s="1357"/>
      <c r="E29" s="1872"/>
      <c r="F29" s="34"/>
      <c r="G29" s="1866"/>
      <c r="H29" s="1357"/>
      <c r="I29" s="1357"/>
      <c r="J29" s="1872"/>
    </row>
    <row r="30" spans="1:10" ht="14.25" customHeight="1">
      <c r="A30" s="1867"/>
      <c r="B30" s="1879"/>
      <c r="C30" s="1869" t="s">
        <v>1061</v>
      </c>
      <c r="D30" s="1870"/>
      <c r="E30" s="1871"/>
      <c r="F30" s="34"/>
      <c r="G30" s="1876"/>
      <c r="H30" s="1869" t="s">
        <v>1061</v>
      </c>
      <c r="I30" s="1870"/>
      <c r="J30" s="1871"/>
    </row>
    <row r="31" spans="1:10" ht="14.25" customHeight="1">
      <c r="A31" s="1867"/>
      <c r="B31" s="1879"/>
      <c r="C31" s="30" t="s">
        <v>68</v>
      </c>
      <c r="D31" s="724" t="s">
        <v>848</v>
      </c>
      <c r="E31" s="725"/>
      <c r="F31" s="34"/>
      <c r="G31" s="1876"/>
      <c r="H31" s="30" t="s">
        <v>68</v>
      </c>
      <c r="I31" s="724" t="s">
        <v>849</v>
      </c>
      <c r="J31" s="725"/>
    </row>
    <row r="32" spans="1:10" ht="14.25" customHeight="1">
      <c r="A32" s="1867"/>
      <c r="B32" s="1879"/>
      <c r="C32" s="30" t="s">
        <v>834</v>
      </c>
      <c r="D32" s="724" t="s">
        <v>835</v>
      </c>
      <c r="E32" s="725"/>
      <c r="F32" s="34"/>
      <c r="G32" s="1876"/>
      <c r="H32" s="30" t="s">
        <v>834</v>
      </c>
      <c r="I32" s="724" t="s">
        <v>835</v>
      </c>
      <c r="J32" s="725"/>
    </row>
    <row r="33" spans="1:10" ht="14.25" customHeight="1">
      <c r="A33" s="1867"/>
      <c r="B33" s="1879"/>
      <c r="C33" s="30" t="s">
        <v>836</v>
      </c>
      <c r="D33" s="724" t="s">
        <v>850</v>
      </c>
      <c r="E33" s="725"/>
      <c r="F33" s="34"/>
      <c r="G33" s="1876"/>
      <c r="H33" s="30" t="s">
        <v>836</v>
      </c>
      <c r="I33" s="724" t="s">
        <v>850</v>
      </c>
      <c r="J33" s="725"/>
    </row>
    <row r="34" spans="1:10" ht="14.25" customHeight="1">
      <c r="A34" s="1867"/>
      <c r="B34" s="1879"/>
      <c r="C34" s="30" t="s">
        <v>1060</v>
      </c>
      <c r="D34" s="709" t="s">
        <v>851</v>
      </c>
      <c r="E34" s="725"/>
      <c r="F34" s="34"/>
      <c r="G34" s="1876"/>
      <c r="H34" s="30" t="s">
        <v>1060</v>
      </c>
      <c r="I34" s="709" t="s">
        <v>851</v>
      </c>
      <c r="J34" s="725"/>
    </row>
    <row r="35" spans="1:10" ht="14.25" customHeight="1" thickBot="1">
      <c r="A35" s="1868"/>
      <c r="B35" s="1880"/>
      <c r="C35" s="726"/>
      <c r="D35" s="726"/>
      <c r="E35" s="880"/>
      <c r="F35" s="31"/>
      <c r="G35" s="1877"/>
      <c r="H35" s="726"/>
      <c r="I35" s="726"/>
      <c r="J35" s="880"/>
    </row>
    <row r="36" spans="1:10" ht="14.25" customHeight="1">
      <c r="B36" s="1"/>
      <c r="C36" s="5"/>
      <c r="D36" s="5"/>
      <c r="E36" s="5"/>
      <c r="F36" s="5"/>
      <c r="G36" s="5"/>
      <c r="H36" s="5"/>
      <c r="I36" s="5"/>
      <c r="J36" s="5"/>
    </row>
    <row r="37" spans="1:10" ht="14.25" customHeight="1">
      <c r="B37" s="1" t="s">
        <v>822</v>
      </c>
    </row>
    <row r="38" spans="1:10" ht="12.75" customHeight="1">
      <c r="B38" s="1357"/>
      <c r="C38" s="1853"/>
      <c r="D38" s="1853"/>
      <c r="E38" s="1878"/>
      <c r="F38" s="5"/>
      <c r="G38" s="5"/>
      <c r="H38" s="5"/>
      <c r="I38" s="5"/>
      <c r="J38" s="5"/>
    </row>
  </sheetData>
  <mergeCells count="30">
    <mergeCell ref="D7:E7"/>
    <mergeCell ref="G27:J29"/>
    <mergeCell ref="C17:E17"/>
    <mergeCell ref="B17:B23"/>
    <mergeCell ref="B38:E38"/>
    <mergeCell ref="B14:E16"/>
    <mergeCell ref="C30:E30"/>
    <mergeCell ref="B30:B35"/>
    <mergeCell ref="B27:E29"/>
    <mergeCell ref="H17:J17"/>
    <mergeCell ref="G17:G23"/>
    <mergeCell ref="G14:J16"/>
    <mergeCell ref="H30:J30"/>
    <mergeCell ref="G30:G35"/>
    <mergeCell ref="A1:A10"/>
    <mergeCell ref="A12:A23"/>
    <mergeCell ref="A25:A35"/>
    <mergeCell ref="B4:E4"/>
    <mergeCell ref="G4:J4"/>
    <mergeCell ref="B5:B10"/>
    <mergeCell ref="G5:G10"/>
    <mergeCell ref="H5:J5"/>
    <mergeCell ref="I6:J6"/>
    <mergeCell ref="I7:J7"/>
    <mergeCell ref="C5:E5"/>
    <mergeCell ref="D8:E8"/>
    <mergeCell ref="I8:J8"/>
    <mergeCell ref="D9:E9"/>
    <mergeCell ref="I9:J9"/>
    <mergeCell ref="D6:E6"/>
  </mergeCells>
  <hyperlinks>
    <hyperlink ref="C5:E5" r:id="rId1" display="odkaz na web" xr:uid="{00000000-0004-0000-3A00-000000000000}"/>
    <hyperlink ref="H5:J5" r:id="rId2" display="odkaz na web" xr:uid="{00000000-0004-0000-3A00-000001000000}"/>
    <hyperlink ref="H17:J17" r:id="rId3" display="odkaz na web" xr:uid="{00000000-0004-0000-3A00-000002000000}"/>
    <hyperlink ref="C17:E17" r:id="rId4" display="odkaz na web" xr:uid="{00000000-0004-0000-3A00-000003000000}"/>
    <hyperlink ref="C30:E30" r:id="rId5" display="odkaz na web" xr:uid="{00000000-0004-0000-3A00-000004000000}"/>
    <hyperlink ref="H30:J30" r:id="rId6" display="odkaz na web" xr:uid="{00000000-0004-0000-3A00-000005000000}"/>
  </hyperlinks>
  <pageMargins left="0.39370078740157483" right="7.874015748031496E-2" top="0.74803149606299213" bottom="0.74803149606299213" header="0" footer="0"/>
  <pageSetup paperSize="9" scale="81" orientation="portrait" r:id="rId7"/>
  <headerFooter>
    <oddHeader>&amp;C&amp;11Koponenty</oddHeader>
    <oddFooter>&amp;C&amp;11&amp;A</oddFooter>
  </headerFooter>
  <drawing r:id="rId8"/>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List62">
    <pageSetUpPr fitToPage="1"/>
  </sheetPr>
  <dimension ref="A1:O57"/>
  <sheetViews>
    <sheetView zoomScale="90" zoomScaleNormal="90" zoomScaleSheetLayoutView="90" workbookViewId="0">
      <selection activeCell="J13" sqref="J13"/>
    </sheetView>
  </sheetViews>
  <sheetFormatPr baseColWidth="10" defaultColWidth="14.3984375" defaultRowHeight="15" customHeight="1"/>
  <cols>
    <col min="1" max="1" width="2.3984375" customWidth="1"/>
    <col min="2" max="2" width="26.796875" customWidth="1"/>
    <col min="3" max="3" width="11.796875" customWidth="1"/>
    <col min="4" max="4" width="11.19921875" customWidth="1"/>
    <col min="5" max="5" width="9" customWidth="1"/>
    <col min="6" max="6" width="8.796875" customWidth="1"/>
    <col min="7" max="7" width="26.796875" customWidth="1"/>
    <col min="8" max="8" width="11.796875" customWidth="1"/>
    <col min="9" max="9" width="11.19921875" customWidth="1"/>
    <col min="10" max="10" width="9" customWidth="1"/>
    <col min="11" max="12" width="9.19921875" customWidth="1"/>
    <col min="13" max="27" width="8.796875" customWidth="1"/>
  </cols>
  <sheetData>
    <row r="1" spans="1:15" ht="18" customHeight="1">
      <c r="A1" s="1845" t="s">
        <v>1763</v>
      </c>
      <c r="B1" s="876" t="s">
        <v>823</v>
      </c>
      <c r="C1" s="287" t="s">
        <v>824</v>
      </c>
      <c r="D1" s="323" t="s">
        <v>852</v>
      </c>
      <c r="E1" s="877">
        <f>'obsah 2'!L92</f>
        <v>196</v>
      </c>
      <c r="F1" s="102"/>
      <c r="G1" s="740" t="s">
        <v>823</v>
      </c>
      <c r="H1" s="287" t="s">
        <v>824</v>
      </c>
      <c r="I1" s="323" t="s">
        <v>853</v>
      </c>
      <c r="J1" s="877">
        <f>'obsah 2'!L100</f>
        <v>272</v>
      </c>
      <c r="K1" s="5"/>
    </row>
    <row r="2" spans="1:15" ht="18" customHeight="1">
      <c r="A2" s="1867"/>
      <c r="B2" s="874"/>
      <c r="C2" s="106" t="s">
        <v>828</v>
      </c>
      <c r="D2" s="875" t="s">
        <v>854</v>
      </c>
      <c r="E2" s="270">
        <f>'obsah 2'!L93</f>
        <v>391</v>
      </c>
      <c r="F2" s="34"/>
      <c r="G2" s="881"/>
      <c r="H2" s="106" t="s">
        <v>828</v>
      </c>
      <c r="I2" s="875" t="s">
        <v>855</v>
      </c>
      <c r="J2" s="270">
        <f>'obsah 2'!L101</f>
        <v>544</v>
      </c>
      <c r="K2" s="5"/>
    </row>
    <row r="3" spans="1:15" ht="14.25" customHeight="1">
      <c r="A3" s="1867"/>
      <c r="B3" s="1866" t="s">
        <v>2102</v>
      </c>
      <c r="C3" s="1357"/>
      <c r="D3" s="1357"/>
      <c r="E3" s="1872"/>
      <c r="F3" s="34"/>
      <c r="G3" s="1866" t="s">
        <v>1465</v>
      </c>
      <c r="H3" s="1357"/>
      <c r="I3" s="1357"/>
      <c r="J3" s="1872"/>
      <c r="K3" s="5"/>
    </row>
    <row r="4" spans="1:15" ht="14.25" customHeight="1">
      <c r="A4" s="1867"/>
      <c r="B4" s="1866"/>
      <c r="C4" s="1357"/>
      <c r="D4" s="1357"/>
      <c r="E4" s="1872"/>
      <c r="F4" s="103"/>
      <c r="G4" s="1866"/>
      <c r="H4" s="1357"/>
      <c r="I4" s="1357"/>
      <c r="J4" s="1872"/>
      <c r="K4" s="5"/>
    </row>
    <row r="5" spans="1:15" ht="14.25" customHeight="1">
      <c r="A5" s="1867"/>
      <c r="B5" s="1866"/>
      <c r="C5" s="1357"/>
      <c r="D5" s="1357"/>
      <c r="E5" s="1872"/>
      <c r="F5" s="104"/>
      <c r="G5" s="1866"/>
      <c r="H5" s="1357"/>
      <c r="I5" s="1357"/>
      <c r="J5" s="1872"/>
      <c r="K5" s="5"/>
    </row>
    <row r="6" spans="1:15" ht="14.25" customHeight="1">
      <c r="A6" s="1867"/>
      <c r="B6" s="1882"/>
      <c r="C6" s="1869" t="s">
        <v>1061</v>
      </c>
      <c r="D6" s="1870"/>
      <c r="E6" s="1871"/>
      <c r="F6" s="34"/>
      <c r="G6" s="1859"/>
      <c r="H6" s="1869" t="s">
        <v>1061</v>
      </c>
      <c r="I6" s="1870"/>
      <c r="J6" s="1871"/>
      <c r="K6" s="5"/>
    </row>
    <row r="7" spans="1:15" ht="14.25" customHeight="1">
      <c r="A7" s="1867"/>
      <c r="B7" s="1878"/>
      <c r="C7" s="30" t="s">
        <v>68</v>
      </c>
      <c r="D7" s="1864" t="s">
        <v>856</v>
      </c>
      <c r="E7" s="1849"/>
      <c r="F7" s="34"/>
      <c r="G7" s="1403"/>
      <c r="H7" s="30" t="s">
        <v>68</v>
      </c>
      <c r="I7" s="1864" t="s">
        <v>857</v>
      </c>
      <c r="J7" s="1849"/>
      <c r="K7" s="5"/>
    </row>
    <row r="8" spans="1:15" ht="14.25" customHeight="1">
      <c r="A8" s="1867"/>
      <c r="B8" s="1878"/>
      <c r="C8" s="30" t="s">
        <v>834</v>
      </c>
      <c r="D8" s="1864" t="s">
        <v>835</v>
      </c>
      <c r="E8" s="1849"/>
      <c r="F8" s="34"/>
      <c r="G8" s="1403"/>
      <c r="H8" s="30" t="s">
        <v>834</v>
      </c>
      <c r="I8" s="1864" t="s">
        <v>835</v>
      </c>
      <c r="J8" s="1849"/>
      <c r="K8" s="5"/>
    </row>
    <row r="9" spans="1:15" ht="14.25" customHeight="1">
      <c r="A9" s="1867"/>
      <c r="B9" s="1878"/>
      <c r="C9" s="30" t="s">
        <v>836</v>
      </c>
      <c r="D9" s="1864" t="s">
        <v>858</v>
      </c>
      <c r="E9" s="1849"/>
      <c r="F9" s="34"/>
      <c r="G9" s="1403"/>
      <c r="H9" s="30" t="s">
        <v>836</v>
      </c>
      <c r="I9" s="1864" t="s">
        <v>858</v>
      </c>
      <c r="J9" s="1849"/>
      <c r="K9" s="5"/>
    </row>
    <row r="10" spans="1:15" ht="14.25" customHeight="1">
      <c r="A10" s="1867"/>
      <c r="B10" s="1878"/>
      <c r="C10" s="30" t="s">
        <v>1060</v>
      </c>
      <c r="D10" s="1848" t="s">
        <v>851</v>
      </c>
      <c r="E10" s="1849"/>
      <c r="F10" s="34"/>
      <c r="G10" s="1403"/>
      <c r="H10" s="30" t="s">
        <v>1060</v>
      </c>
      <c r="I10" s="1848" t="s">
        <v>851</v>
      </c>
      <c r="J10" s="1849"/>
      <c r="K10" s="5"/>
    </row>
    <row r="11" spans="1:15" ht="14.25" customHeight="1" thickBot="1">
      <c r="A11" s="1868"/>
      <c r="B11" s="1883"/>
      <c r="C11" s="726"/>
      <c r="D11" s="726"/>
      <c r="E11" s="880"/>
      <c r="F11" s="31"/>
      <c r="G11" s="1404"/>
      <c r="H11" s="726"/>
      <c r="I11" s="726"/>
      <c r="J11" s="880"/>
      <c r="K11" s="5"/>
    </row>
    <row r="12" spans="1:15" ht="10.25" customHeight="1" thickBot="1">
      <c r="B12" s="32"/>
      <c r="C12" s="32"/>
      <c r="D12" s="32"/>
      <c r="E12" s="32"/>
      <c r="F12" s="32"/>
      <c r="G12" s="32"/>
      <c r="H12" s="32"/>
      <c r="I12" s="32"/>
      <c r="J12" s="32"/>
      <c r="K12" s="5"/>
      <c r="O12" s="855"/>
    </row>
    <row r="13" spans="1:15" ht="18" customHeight="1">
      <c r="A13" s="1881" t="s">
        <v>1763</v>
      </c>
      <c r="B13" s="876" t="s">
        <v>823</v>
      </c>
      <c r="C13" s="287" t="s">
        <v>824</v>
      </c>
      <c r="D13" s="287" t="s">
        <v>859</v>
      </c>
      <c r="E13" s="722">
        <f>'obsah 2'!L94</f>
        <v>145</v>
      </c>
      <c r="F13" s="102"/>
      <c r="G13" s="740" t="s">
        <v>823</v>
      </c>
      <c r="H13" s="287" t="s">
        <v>824</v>
      </c>
      <c r="I13" s="287" t="s">
        <v>860</v>
      </c>
      <c r="J13" s="722">
        <f>'obsah 2'!L102</f>
        <v>330</v>
      </c>
      <c r="K13" s="5"/>
    </row>
    <row r="14" spans="1:15" ht="18" customHeight="1">
      <c r="A14" s="1846"/>
      <c r="B14" s="1115"/>
      <c r="C14" s="1117" t="s">
        <v>2114</v>
      </c>
      <c r="D14" s="1117"/>
      <c r="E14" s="826">
        <v>122</v>
      </c>
      <c r="F14" s="102"/>
      <c r="G14" s="1116"/>
      <c r="H14" s="1117" t="s">
        <v>2114</v>
      </c>
      <c r="I14" s="1117"/>
      <c r="J14" s="826">
        <f>J13*2</f>
        <v>660</v>
      </c>
      <c r="K14" s="5"/>
    </row>
    <row r="15" spans="1:15" ht="14.25" customHeight="1">
      <c r="A15" s="1846"/>
      <c r="B15" s="1866" t="s">
        <v>1467</v>
      </c>
      <c r="C15" s="1357"/>
      <c r="D15" s="1357"/>
      <c r="E15" s="1872"/>
      <c r="F15" s="103"/>
      <c r="G15" s="1866" t="s">
        <v>1466</v>
      </c>
      <c r="H15" s="1357"/>
      <c r="I15" s="1357"/>
      <c r="J15" s="1872"/>
      <c r="K15" s="5"/>
    </row>
    <row r="16" spans="1:15" ht="14.25" customHeight="1">
      <c r="A16" s="1846"/>
      <c r="B16" s="1866"/>
      <c r="C16" s="1357"/>
      <c r="D16" s="1357"/>
      <c r="E16" s="1872"/>
      <c r="F16" s="103"/>
      <c r="G16" s="1866"/>
      <c r="H16" s="1357"/>
      <c r="I16" s="1357"/>
      <c r="J16" s="1872"/>
      <c r="K16" s="5"/>
    </row>
    <row r="17" spans="1:11" ht="14.25" customHeight="1">
      <c r="A17" s="1846"/>
      <c r="B17" s="1866"/>
      <c r="C17" s="1357"/>
      <c r="D17" s="1357"/>
      <c r="E17" s="1872"/>
      <c r="F17" s="104"/>
      <c r="G17" s="1866"/>
      <c r="H17" s="1357"/>
      <c r="I17" s="1357"/>
      <c r="J17" s="1872"/>
      <c r="K17" s="5"/>
    </row>
    <row r="18" spans="1:11" ht="14.25" customHeight="1">
      <c r="A18" s="1846"/>
      <c r="B18" s="1882"/>
      <c r="C18" s="1869" t="s">
        <v>1061</v>
      </c>
      <c r="D18" s="1870"/>
      <c r="E18" s="1871"/>
      <c r="F18" s="34"/>
      <c r="G18" s="1859"/>
      <c r="H18" s="1869" t="s">
        <v>1061</v>
      </c>
      <c r="I18" s="1870"/>
      <c r="J18" s="1871"/>
      <c r="K18" s="5"/>
    </row>
    <row r="19" spans="1:11" ht="14.25" customHeight="1">
      <c r="A19" s="1846"/>
      <c r="B19" s="1878"/>
      <c r="C19" s="30" t="s">
        <v>68</v>
      </c>
      <c r="D19" s="1864" t="s">
        <v>849</v>
      </c>
      <c r="E19" s="1849"/>
      <c r="F19" s="34"/>
      <c r="G19" s="1403"/>
      <c r="H19" s="30" t="s">
        <v>68</v>
      </c>
      <c r="I19" s="1864" t="s">
        <v>861</v>
      </c>
      <c r="J19" s="1849"/>
      <c r="K19" s="5"/>
    </row>
    <row r="20" spans="1:11" ht="14.25" customHeight="1">
      <c r="A20" s="1846"/>
      <c r="B20" s="1878"/>
      <c r="C20" s="30" t="s">
        <v>834</v>
      </c>
      <c r="D20" s="1864" t="s">
        <v>835</v>
      </c>
      <c r="E20" s="1849"/>
      <c r="F20" s="34"/>
      <c r="G20" s="1403"/>
      <c r="H20" s="30" t="s">
        <v>834</v>
      </c>
      <c r="I20" s="1864" t="s">
        <v>835</v>
      </c>
      <c r="J20" s="1849"/>
      <c r="K20" s="5"/>
    </row>
    <row r="21" spans="1:11" ht="14.25" customHeight="1">
      <c r="A21" s="1846"/>
      <c r="B21" s="1878"/>
      <c r="C21" s="30" t="s">
        <v>836</v>
      </c>
      <c r="D21" s="1864" t="s">
        <v>850</v>
      </c>
      <c r="E21" s="1849"/>
      <c r="F21" s="34"/>
      <c r="G21" s="1403"/>
      <c r="H21" s="30" t="s">
        <v>836</v>
      </c>
      <c r="I21" s="1864" t="s">
        <v>862</v>
      </c>
      <c r="J21" s="1849"/>
      <c r="K21" s="5"/>
    </row>
    <row r="22" spans="1:11" ht="14.25" customHeight="1">
      <c r="A22" s="1846"/>
      <c r="B22" s="1878"/>
      <c r="C22" s="30" t="s">
        <v>1060</v>
      </c>
      <c r="D22" s="1848" t="s">
        <v>851</v>
      </c>
      <c r="E22" s="1849"/>
      <c r="F22" s="34"/>
      <c r="G22" s="1403"/>
      <c r="H22" s="30" t="s">
        <v>1060</v>
      </c>
      <c r="I22" s="1848" t="s">
        <v>863</v>
      </c>
      <c r="J22" s="1849"/>
      <c r="K22" s="5"/>
    </row>
    <row r="23" spans="1:11" ht="14.25" customHeight="1" thickBot="1">
      <c r="A23" s="1847"/>
      <c r="B23" s="1883"/>
      <c r="C23" s="726"/>
      <c r="D23" s="726"/>
      <c r="E23" s="880"/>
      <c r="F23" s="31"/>
      <c r="G23" s="1404"/>
      <c r="H23" s="726"/>
      <c r="I23" s="726"/>
      <c r="J23" s="880"/>
      <c r="K23" s="5"/>
    </row>
    <row r="24" spans="1:11" ht="10.25" customHeight="1" thickBot="1">
      <c r="B24" s="32"/>
      <c r="C24" s="32"/>
      <c r="D24" s="32"/>
      <c r="E24" s="32"/>
      <c r="F24" s="32"/>
      <c r="G24" s="32"/>
      <c r="H24" s="32"/>
      <c r="I24" s="32"/>
      <c r="J24" s="32"/>
      <c r="K24" s="5"/>
    </row>
    <row r="25" spans="1:11" ht="18" customHeight="1">
      <c r="A25" s="1845" t="s">
        <v>1763</v>
      </c>
      <c r="B25" s="876" t="s">
        <v>864</v>
      </c>
      <c r="C25" s="287" t="s">
        <v>824</v>
      </c>
      <c r="D25" s="287" t="s">
        <v>865</v>
      </c>
      <c r="E25" s="722">
        <f>'obsah 2'!L96</f>
        <v>600</v>
      </c>
      <c r="F25" s="102"/>
      <c r="G25" s="740" t="s">
        <v>864</v>
      </c>
      <c r="H25" s="287" t="s">
        <v>824</v>
      </c>
      <c r="I25" s="323" t="s">
        <v>866</v>
      </c>
      <c r="J25" s="877">
        <f>'obsah 2'!L104</f>
        <v>614</v>
      </c>
      <c r="K25" s="5"/>
    </row>
    <row r="26" spans="1:11" ht="18" customHeight="1">
      <c r="A26" s="1867"/>
      <c r="B26" s="873" t="s">
        <v>867</v>
      </c>
      <c r="C26" s="106" t="s">
        <v>828</v>
      </c>
      <c r="D26" s="106" t="s">
        <v>2022</v>
      </c>
      <c r="E26" s="112">
        <f>1256*'obsah 1'!H5</f>
        <v>1256</v>
      </c>
      <c r="F26" s="34"/>
      <c r="G26" s="741" t="s">
        <v>867</v>
      </c>
      <c r="H26" s="106" t="s">
        <v>828</v>
      </c>
      <c r="I26" s="875" t="s">
        <v>2023</v>
      </c>
      <c r="J26" s="270">
        <f>1456*'obsah 1'!H5</f>
        <v>1456</v>
      </c>
      <c r="K26" s="5"/>
    </row>
    <row r="27" spans="1:11" ht="14.25" customHeight="1">
      <c r="A27" s="1867"/>
      <c r="B27" s="1866" t="s">
        <v>868</v>
      </c>
      <c r="C27" s="1357"/>
      <c r="D27" s="1357"/>
      <c r="E27" s="1872"/>
      <c r="F27" s="103"/>
      <c r="G27" s="1866" t="s">
        <v>869</v>
      </c>
      <c r="H27" s="1357"/>
      <c r="I27" s="1357"/>
      <c r="J27" s="1872"/>
      <c r="K27" s="5"/>
    </row>
    <row r="28" spans="1:11" ht="14.25" customHeight="1">
      <c r="A28" s="1867"/>
      <c r="B28" s="1866"/>
      <c r="C28" s="1357"/>
      <c r="D28" s="1357"/>
      <c r="E28" s="1872"/>
      <c r="F28" s="103"/>
      <c r="G28" s="1866"/>
      <c r="H28" s="1357"/>
      <c r="I28" s="1357"/>
      <c r="J28" s="1872"/>
      <c r="K28" s="5"/>
    </row>
    <row r="29" spans="1:11" ht="14.25" customHeight="1">
      <c r="A29" s="1867"/>
      <c r="B29" s="1866"/>
      <c r="C29" s="1357"/>
      <c r="D29" s="1357"/>
      <c r="E29" s="1872"/>
      <c r="F29" s="104"/>
      <c r="G29" s="1866"/>
      <c r="H29" s="1357"/>
      <c r="I29" s="1357"/>
      <c r="J29" s="1872"/>
      <c r="K29" s="5"/>
    </row>
    <row r="30" spans="1:11" ht="14.25" customHeight="1">
      <c r="A30" s="1867"/>
      <c r="B30" s="1882"/>
      <c r="C30" s="1869" t="s">
        <v>1061</v>
      </c>
      <c r="D30" s="1870"/>
      <c r="E30" s="1871"/>
      <c r="F30" s="34"/>
      <c r="G30" s="1859"/>
      <c r="H30" s="1869" t="s">
        <v>1061</v>
      </c>
      <c r="I30" s="1870"/>
      <c r="J30" s="1871"/>
      <c r="K30" s="5"/>
    </row>
    <row r="31" spans="1:11" ht="14.25" customHeight="1">
      <c r="A31" s="1867"/>
      <c r="B31" s="1878"/>
      <c r="C31" s="30" t="s">
        <v>68</v>
      </c>
      <c r="D31" s="1864" t="s">
        <v>870</v>
      </c>
      <c r="E31" s="1849"/>
      <c r="F31" s="34"/>
      <c r="G31" s="1403"/>
      <c r="H31" s="30" t="s">
        <v>68</v>
      </c>
      <c r="I31" s="1864" t="s">
        <v>842</v>
      </c>
      <c r="J31" s="1849"/>
      <c r="K31" s="5"/>
    </row>
    <row r="32" spans="1:11" ht="14.25" customHeight="1">
      <c r="A32" s="1867"/>
      <c r="B32" s="1878"/>
      <c r="C32" s="30" t="s">
        <v>834</v>
      </c>
      <c r="D32" s="1864" t="s">
        <v>835</v>
      </c>
      <c r="E32" s="1849"/>
      <c r="F32" s="34"/>
      <c r="G32" s="1403"/>
      <c r="H32" s="30" t="s">
        <v>834</v>
      </c>
      <c r="I32" s="1864" t="s">
        <v>835</v>
      </c>
      <c r="J32" s="1849"/>
      <c r="K32" s="5"/>
    </row>
    <row r="33" spans="1:11" ht="14.25" customHeight="1">
      <c r="A33" s="1867"/>
      <c r="B33" s="1878"/>
      <c r="C33" s="30" t="s">
        <v>836</v>
      </c>
      <c r="D33" s="1864" t="s">
        <v>837</v>
      </c>
      <c r="E33" s="1849"/>
      <c r="F33" s="34"/>
      <c r="G33" s="1403"/>
      <c r="H33" s="30" t="s">
        <v>836</v>
      </c>
      <c r="I33" s="1864" t="s">
        <v>837</v>
      </c>
      <c r="J33" s="1849"/>
      <c r="K33" s="5"/>
    </row>
    <row r="34" spans="1:11" ht="14.25" customHeight="1">
      <c r="A34" s="1867"/>
      <c r="B34" s="1878"/>
      <c r="C34" s="30" t="s">
        <v>1060</v>
      </c>
      <c r="D34" s="1848" t="s">
        <v>851</v>
      </c>
      <c r="E34" s="1849"/>
      <c r="F34" s="34"/>
      <c r="G34" s="1403"/>
      <c r="H34" s="30" t="s">
        <v>1060</v>
      </c>
      <c r="I34" s="1848" t="s">
        <v>851</v>
      </c>
      <c r="J34" s="1849"/>
      <c r="K34" s="5"/>
    </row>
    <row r="35" spans="1:11" ht="14.25" customHeight="1" thickBot="1">
      <c r="A35" s="1868"/>
      <c r="B35" s="1883"/>
      <c r="C35" s="726"/>
      <c r="D35" s="726"/>
      <c r="E35" s="880"/>
      <c r="F35" s="31"/>
      <c r="G35" s="1404"/>
      <c r="H35" s="726"/>
      <c r="I35" s="726"/>
      <c r="J35" s="880"/>
      <c r="K35" s="5"/>
    </row>
    <row r="36" spans="1:11" ht="10.25" customHeight="1" thickBot="1">
      <c r="B36" s="32"/>
      <c r="C36" s="32"/>
      <c r="D36" s="32"/>
      <c r="E36" s="32"/>
      <c r="F36" s="32"/>
      <c r="G36" s="32"/>
      <c r="H36" s="32"/>
      <c r="I36" s="32"/>
      <c r="J36" s="32"/>
      <c r="K36" s="5"/>
    </row>
    <row r="37" spans="1:11" ht="18" customHeight="1">
      <c r="A37" s="1845" t="s">
        <v>1763</v>
      </c>
      <c r="B37" s="876" t="s">
        <v>871</v>
      </c>
      <c r="C37" s="287" t="s">
        <v>824</v>
      </c>
      <c r="D37" s="323" t="s">
        <v>872</v>
      </c>
      <c r="E37" s="877">
        <f>'obsah 2'!L98</f>
        <v>94</v>
      </c>
      <c r="F37" s="102"/>
      <c r="G37" s="740" t="s">
        <v>873</v>
      </c>
      <c r="H37" s="287" t="s">
        <v>824</v>
      </c>
      <c r="I37" s="323" t="s">
        <v>874</v>
      </c>
      <c r="J37" s="877">
        <f>'obsah 2'!L106</f>
        <v>278</v>
      </c>
      <c r="K37" s="5"/>
    </row>
    <row r="38" spans="1:11" ht="18" customHeight="1">
      <c r="A38" s="1867"/>
      <c r="B38" s="874"/>
      <c r="C38" s="106" t="s">
        <v>828</v>
      </c>
      <c r="D38" s="875" t="s">
        <v>875</v>
      </c>
      <c r="E38" s="270">
        <f>'obsah 2'!L99</f>
        <v>187</v>
      </c>
      <c r="F38" s="34"/>
      <c r="G38" s="741" t="s">
        <v>876</v>
      </c>
      <c r="H38" s="106" t="s">
        <v>828</v>
      </c>
      <c r="I38" s="875" t="s">
        <v>2024</v>
      </c>
      <c r="J38" s="270">
        <f>620*'obsah 1'!H5</f>
        <v>620</v>
      </c>
      <c r="K38" s="5"/>
    </row>
    <row r="39" spans="1:11" ht="14.25" customHeight="1">
      <c r="A39" s="1867"/>
      <c r="B39" s="1866" t="s">
        <v>877</v>
      </c>
      <c r="C39" s="1357"/>
      <c r="D39" s="1357"/>
      <c r="E39" s="1872"/>
      <c r="F39" s="103"/>
      <c r="G39" s="1866" t="s">
        <v>878</v>
      </c>
      <c r="H39" s="1357"/>
      <c r="I39" s="1357"/>
      <c r="J39" s="1872"/>
      <c r="K39" s="5"/>
    </row>
    <row r="40" spans="1:11" ht="14.25" customHeight="1">
      <c r="A40" s="1867"/>
      <c r="B40" s="1866"/>
      <c r="C40" s="1357"/>
      <c r="D40" s="1357"/>
      <c r="E40" s="1872"/>
      <c r="F40" s="103"/>
      <c r="G40" s="1866"/>
      <c r="H40" s="1357"/>
      <c r="I40" s="1357"/>
      <c r="J40" s="1872"/>
      <c r="K40" s="5"/>
    </row>
    <row r="41" spans="1:11" ht="14.25" customHeight="1">
      <c r="A41" s="1867"/>
      <c r="B41" s="1866"/>
      <c r="C41" s="1357"/>
      <c r="D41" s="1357"/>
      <c r="E41" s="1872"/>
      <c r="F41" s="104"/>
      <c r="G41" s="1866"/>
      <c r="H41" s="1357"/>
      <c r="I41" s="1357"/>
      <c r="J41" s="1872"/>
      <c r="K41" s="5"/>
    </row>
    <row r="42" spans="1:11" ht="14.25" customHeight="1">
      <c r="A42" s="1867"/>
      <c r="B42" s="1882"/>
      <c r="C42" s="1869" t="s">
        <v>1061</v>
      </c>
      <c r="D42" s="1870"/>
      <c r="E42" s="1871"/>
      <c r="F42" s="34"/>
      <c r="G42" s="1859"/>
      <c r="H42" s="1869"/>
      <c r="I42" s="1870"/>
      <c r="J42" s="1871"/>
      <c r="K42" s="5"/>
    </row>
    <row r="43" spans="1:11" ht="14.25" customHeight="1">
      <c r="A43" s="1867"/>
      <c r="B43" s="1878"/>
      <c r="C43" s="30" t="s">
        <v>68</v>
      </c>
      <c r="D43" s="1864" t="s">
        <v>879</v>
      </c>
      <c r="E43" s="1849"/>
      <c r="F43" s="34"/>
      <c r="G43" s="1403"/>
      <c r="H43" s="30" t="s">
        <v>68</v>
      </c>
      <c r="I43" s="1864" t="s">
        <v>879</v>
      </c>
      <c r="J43" s="1849"/>
      <c r="K43" s="5"/>
    </row>
    <row r="44" spans="1:11" ht="14.25" customHeight="1">
      <c r="A44" s="1867"/>
      <c r="B44" s="1878"/>
      <c r="C44" s="30" t="s">
        <v>834</v>
      </c>
      <c r="D44" s="1864" t="s">
        <v>835</v>
      </c>
      <c r="E44" s="1849"/>
      <c r="F44" s="34"/>
      <c r="G44" s="1403"/>
      <c r="H44" s="30" t="s">
        <v>834</v>
      </c>
      <c r="I44" s="1864" t="s">
        <v>835</v>
      </c>
      <c r="J44" s="1849"/>
      <c r="K44" s="5"/>
    </row>
    <row r="45" spans="1:11" ht="14.25" customHeight="1">
      <c r="A45" s="1867"/>
      <c r="B45" s="1878"/>
      <c r="C45" s="30" t="s">
        <v>880</v>
      </c>
      <c r="D45" s="1864" t="s">
        <v>837</v>
      </c>
      <c r="E45" s="1849"/>
      <c r="F45" s="34"/>
      <c r="G45" s="1403"/>
      <c r="H45" s="30" t="s">
        <v>880</v>
      </c>
      <c r="I45" s="1864" t="s">
        <v>837</v>
      </c>
      <c r="J45" s="1849"/>
      <c r="K45" s="5"/>
    </row>
    <row r="46" spans="1:11" ht="14.25" customHeight="1">
      <c r="A46" s="1867"/>
      <c r="B46" s="1878"/>
      <c r="C46" s="30" t="s">
        <v>1060</v>
      </c>
      <c r="D46" s="1848" t="s">
        <v>838</v>
      </c>
      <c r="E46" s="1849"/>
      <c r="F46" s="34"/>
      <c r="G46" s="1403"/>
      <c r="H46" s="30" t="s">
        <v>1060</v>
      </c>
      <c r="I46" s="1848" t="s">
        <v>851</v>
      </c>
      <c r="J46" s="1849"/>
      <c r="K46" s="5"/>
    </row>
    <row r="47" spans="1:11" ht="14.25" customHeight="1" thickBot="1">
      <c r="A47" s="1868"/>
      <c r="B47" s="1883"/>
      <c r="C47" s="726"/>
      <c r="D47" s="726"/>
      <c r="E47" s="880"/>
      <c r="F47" s="31"/>
      <c r="G47" s="1404"/>
      <c r="H47" s="726"/>
      <c r="I47" s="726"/>
      <c r="J47" s="880"/>
      <c r="K47" s="5"/>
    </row>
    <row r="48" spans="1:11" ht="14.25" customHeight="1">
      <c r="B48" s="5"/>
      <c r="C48" s="5"/>
      <c r="D48" s="5"/>
      <c r="E48" s="5"/>
      <c r="F48" s="5"/>
      <c r="G48" s="5"/>
      <c r="H48" s="5"/>
      <c r="I48" s="5"/>
      <c r="J48" s="5"/>
      <c r="K48" s="5"/>
    </row>
    <row r="49" spans="2:11" ht="14.25" customHeight="1">
      <c r="B49" s="1" t="s">
        <v>822</v>
      </c>
      <c r="C49" s="5"/>
      <c r="D49" s="5"/>
      <c r="E49" s="5"/>
      <c r="F49" s="5"/>
      <c r="G49" s="5"/>
      <c r="H49" s="5"/>
      <c r="I49" s="5"/>
      <c r="J49" s="5"/>
      <c r="K49" s="5"/>
    </row>
    <row r="50" spans="2:11" ht="14.25" customHeight="1">
      <c r="B50" s="1"/>
      <c r="C50" s="5"/>
      <c r="D50" s="5"/>
      <c r="E50" s="5"/>
      <c r="F50" s="5"/>
      <c r="G50" s="5"/>
      <c r="H50" s="5"/>
      <c r="I50" s="5"/>
      <c r="J50" s="5"/>
      <c r="K50" s="5"/>
    </row>
    <row r="51" spans="2:11" ht="12.75" customHeight="1">
      <c r="B51" s="5"/>
      <c r="C51" s="5"/>
      <c r="D51" s="5"/>
      <c r="E51" s="5"/>
      <c r="F51" s="5"/>
      <c r="G51" s="5"/>
      <c r="H51" s="5"/>
      <c r="I51" s="5"/>
      <c r="J51" s="5"/>
      <c r="K51" s="5"/>
    </row>
    <row r="52" spans="2:11" ht="12.75" customHeight="1">
      <c r="B52" s="5"/>
      <c r="C52" s="5"/>
      <c r="D52" s="5"/>
      <c r="E52" s="5"/>
      <c r="F52" s="5"/>
      <c r="G52" s="5"/>
      <c r="H52" s="5"/>
      <c r="I52" s="5"/>
      <c r="J52" s="5"/>
      <c r="K52" s="5"/>
    </row>
    <row r="53" spans="2:11" ht="12.75" customHeight="1">
      <c r="B53" s="5"/>
      <c r="C53" s="5"/>
      <c r="D53" s="5"/>
      <c r="E53" s="5"/>
      <c r="F53" s="5"/>
      <c r="G53" s="5"/>
      <c r="H53" s="5"/>
      <c r="I53" s="5"/>
      <c r="J53" s="5"/>
      <c r="K53" s="5"/>
    </row>
    <row r="54" spans="2:11" ht="12.75" customHeight="1">
      <c r="B54" s="5"/>
      <c r="C54" s="5"/>
      <c r="D54" s="5"/>
      <c r="E54" s="5"/>
      <c r="F54" s="5"/>
      <c r="G54" s="5"/>
      <c r="H54" s="5"/>
      <c r="I54" s="5"/>
      <c r="J54" s="5"/>
      <c r="K54" s="5"/>
    </row>
    <row r="55" spans="2:11" ht="12.75" customHeight="1">
      <c r="B55" s="5"/>
      <c r="C55" s="5"/>
      <c r="D55" s="5"/>
      <c r="E55" s="5"/>
      <c r="F55" s="5"/>
      <c r="G55" s="5"/>
      <c r="H55" s="5"/>
      <c r="I55" s="5"/>
      <c r="J55" s="5"/>
      <c r="K55" s="5"/>
    </row>
    <row r="56" spans="2:11" ht="12.75" customHeight="1">
      <c r="B56" s="5"/>
      <c r="C56" s="5"/>
      <c r="D56" s="5"/>
      <c r="E56" s="5"/>
      <c r="F56" s="5"/>
      <c r="G56" s="5"/>
      <c r="H56" s="5"/>
      <c r="I56" s="5"/>
      <c r="J56" s="5"/>
      <c r="K56" s="5"/>
    </row>
    <row r="57" spans="2:11" ht="12.75" customHeight="1">
      <c r="B57" s="5"/>
      <c r="C57" s="5"/>
      <c r="D57" s="5"/>
      <c r="E57" s="5"/>
      <c r="F57" s="5"/>
      <c r="G57" s="5"/>
      <c r="H57" s="5"/>
      <c r="I57" s="5"/>
      <c r="J57" s="5"/>
      <c r="K57" s="5"/>
    </row>
  </sheetData>
  <mergeCells count="60">
    <mergeCell ref="B3:E5"/>
    <mergeCell ref="G3:J5"/>
    <mergeCell ref="B15:E17"/>
    <mergeCell ref="G15:J17"/>
    <mergeCell ref="B6:B11"/>
    <mergeCell ref="G6:G11"/>
    <mergeCell ref="H6:J6"/>
    <mergeCell ref="I7:J7"/>
    <mergeCell ref="I8:J8"/>
    <mergeCell ref="I9:J9"/>
    <mergeCell ref="D10:E10"/>
    <mergeCell ref="I10:J10"/>
    <mergeCell ref="D9:E9"/>
    <mergeCell ref="D7:E7"/>
    <mergeCell ref="D8:E8"/>
    <mergeCell ref="I45:J45"/>
    <mergeCell ref="I46:J46"/>
    <mergeCell ref="I21:J21"/>
    <mergeCell ref="I22:J22"/>
    <mergeCell ref="G30:G35"/>
    <mergeCell ref="H30:J30"/>
    <mergeCell ref="I31:J31"/>
    <mergeCell ref="I32:J32"/>
    <mergeCell ref="I33:J33"/>
    <mergeCell ref="I34:J34"/>
    <mergeCell ref="H42:J42"/>
    <mergeCell ref="I43:J43"/>
    <mergeCell ref="G42:G47"/>
    <mergeCell ref="I44:J44"/>
    <mergeCell ref="G27:J29"/>
    <mergeCell ref="G39:J41"/>
    <mergeCell ref="D44:E44"/>
    <mergeCell ref="D20:E20"/>
    <mergeCell ref="D21:E21"/>
    <mergeCell ref="B27:E29"/>
    <mergeCell ref="B39:E41"/>
    <mergeCell ref="H18:J18"/>
    <mergeCell ref="I19:J19"/>
    <mergeCell ref="I20:J20"/>
    <mergeCell ref="B18:B23"/>
    <mergeCell ref="C18:E18"/>
    <mergeCell ref="G18:G23"/>
    <mergeCell ref="D19:E19"/>
    <mergeCell ref="D22:E22"/>
    <mergeCell ref="A37:A47"/>
    <mergeCell ref="A25:A35"/>
    <mergeCell ref="A13:A23"/>
    <mergeCell ref="A1:A11"/>
    <mergeCell ref="D45:E45"/>
    <mergeCell ref="D46:E46"/>
    <mergeCell ref="D34:E34"/>
    <mergeCell ref="B42:B47"/>
    <mergeCell ref="C42:E42"/>
    <mergeCell ref="B30:B35"/>
    <mergeCell ref="C30:E30"/>
    <mergeCell ref="D31:E31"/>
    <mergeCell ref="D32:E32"/>
    <mergeCell ref="D33:E33"/>
    <mergeCell ref="D43:E43"/>
    <mergeCell ref="C6:E6"/>
  </mergeCells>
  <hyperlinks>
    <hyperlink ref="C6:E6" r:id="rId1" display="odkaz na web" xr:uid="{00000000-0004-0000-3B00-000000000000}"/>
    <hyperlink ref="H6:J6" r:id="rId2" display="odkaz na web" xr:uid="{00000000-0004-0000-3B00-000001000000}"/>
    <hyperlink ref="C18:E18" r:id="rId3" display="odkaz na web" xr:uid="{00000000-0004-0000-3B00-000002000000}"/>
    <hyperlink ref="H18:J18" r:id="rId4" display="odkaz na web" xr:uid="{00000000-0004-0000-3B00-000003000000}"/>
    <hyperlink ref="C30:E30" r:id="rId5" display="odkaz na web" xr:uid="{00000000-0004-0000-3B00-000004000000}"/>
    <hyperlink ref="H30:J30" r:id="rId6" display="odkaz na web" xr:uid="{00000000-0004-0000-3B00-000005000000}"/>
    <hyperlink ref="C42:E42" r:id="rId7" display="odkaz na web" xr:uid="{00000000-0004-0000-3B00-000006000000}"/>
  </hyperlinks>
  <pageMargins left="0.39370078740157483" right="7.874015748031496E-2" top="0.74803149606299213" bottom="0.74803149606299213" header="0" footer="0"/>
  <pageSetup paperSize="9" scale="76" orientation="portrait" r:id="rId8"/>
  <headerFooter>
    <oddHeader>&amp;C&amp;11Koponenty</oddHeader>
    <oddFooter>&amp;C&amp;11&amp;A</oddFooter>
  </headerFooter>
  <drawing r:id="rId9"/>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List6">
    <pageSetUpPr fitToPage="1"/>
  </sheetPr>
  <dimension ref="A1:Z57"/>
  <sheetViews>
    <sheetView zoomScale="90" zoomScaleNormal="90" zoomScaleSheetLayoutView="90" workbookViewId="0">
      <selection activeCell="AB27" sqref="AB27"/>
    </sheetView>
  </sheetViews>
  <sheetFormatPr baseColWidth="10" defaultColWidth="14.3984375" defaultRowHeight="15" customHeight="1"/>
  <cols>
    <col min="1" max="1" width="2.3984375" customWidth="1"/>
    <col min="2" max="2" width="19.19921875" customWidth="1"/>
    <col min="3" max="3" width="50.796875" customWidth="1"/>
    <col min="4" max="9" width="9.796875" style="29" customWidth="1"/>
    <col min="10" max="11" width="9.19921875" hidden="1" customWidth="1"/>
    <col min="12" max="12" width="19" hidden="1" customWidth="1"/>
    <col min="13" max="14" width="9.19921875" hidden="1" customWidth="1"/>
    <col min="15" max="26" width="8.796875" hidden="1" customWidth="1"/>
    <col min="27" max="40" width="8.796875" customWidth="1"/>
  </cols>
  <sheetData>
    <row r="1" spans="1:24" ht="18" customHeight="1">
      <c r="A1" s="1283" t="s">
        <v>1</v>
      </c>
      <c r="B1" s="846" t="s">
        <v>101</v>
      </c>
      <c r="C1" s="216"/>
      <c r="D1" s="378">
        <v>0</v>
      </c>
      <c r="E1" s="378" t="s">
        <v>1111</v>
      </c>
      <c r="F1" s="378" t="s">
        <v>1112</v>
      </c>
      <c r="G1" s="378" t="s">
        <v>481</v>
      </c>
      <c r="H1" s="378" t="s">
        <v>113</v>
      </c>
      <c r="I1" s="379"/>
      <c r="J1" s="5"/>
      <c r="K1" s="5"/>
      <c r="L1" s="5"/>
      <c r="M1" s="5"/>
      <c r="N1" s="5"/>
      <c r="O1" s="5"/>
      <c r="P1" s="5"/>
      <c r="Q1" s="5"/>
      <c r="R1" s="5"/>
      <c r="S1" s="5"/>
      <c r="T1" s="5"/>
      <c r="U1" s="5"/>
      <c r="V1" s="5"/>
      <c r="W1" s="5"/>
      <c r="X1" s="5"/>
    </row>
    <row r="2" spans="1:24" ht="14.25" customHeight="1">
      <c r="A2" s="1284"/>
      <c r="B2" s="1242"/>
      <c r="C2" s="1279" t="s">
        <v>2193</v>
      </c>
      <c r="D2" s="1235" t="s">
        <v>65</v>
      </c>
      <c r="E2" s="1236"/>
      <c r="F2" s="1280"/>
      <c r="G2" s="1280"/>
      <c r="H2" s="1280"/>
      <c r="I2" s="1237"/>
      <c r="J2" s="5"/>
      <c r="K2" s="5"/>
      <c r="L2" s="5"/>
      <c r="M2" s="5"/>
      <c r="N2" s="5"/>
      <c r="O2" s="5"/>
      <c r="P2" s="5"/>
      <c r="Q2" s="5"/>
      <c r="R2" s="5"/>
      <c r="S2" s="5"/>
      <c r="T2" s="5"/>
      <c r="U2" s="5"/>
      <c r="V2" s="5"/>
      <c r="W2" s="5"/>
      <c r="X2" s="5"/>
    </row>
    <row r="3" spans="1:24" ht="18" customHeight="1">
      <c r="A3" s="1284"/>
      <c r="B3" s="1242"/>
      <c r="C3" s="1279"/>
      <c r="D3" s="337" t="s">
        <v>221</v>
      </c>
      <c r="E3" s="37">
        <f>'obsah 2'!D66</f>
        <v>7278</v>
      </c>
      <c r="F3" s="37">
        <f>'obsah 2'!E66</f>
        <v>7734</v>
      </c>
      <c r="G3" s="37">
        <f>'obsah 2'!F66</f>
        <v>8059</v>
      </c>
      <c r="H3" s="337" t="s">
        <v>221</v>
      </c>
      <c r="I3" s="112"/>
      <c r="J3" s="120"/>
      <c r="K3" s="121"/>
      <c r="L3" s="120"/>
      <c r="M3" s="120"/>
      <c r="N3" s="120"/>
      <c r="O3" s="120"/>
      <c r="P3" s="120"/>
      <c r="Q3" s="120"/>
      <c r="R3" s="120"/>
      <c r="S3" s="120"/>
      <c r="T3" s="120"/>
      <c r="U3" s="5"/>
      <c r="V3" s="5"/>
      <c r="W3" s="5"/>
      <c r="X3" s="5"/>
    </row>
    <row r="4" spans="1:24" ht="14.25" customHeight="1">
      <c r="A4" s="1284"/>
      <c r="B4" s="1242"/>
      <c r="C4" s="1279"/>
      <c r="D4" s="130"/>
      <c r="E4" s="130"/>
      <c r="F4" s="130"/>
      <c r="G4" s="130"/>
      <c r="H4" s="156"/>
      <c r="I4" s="173"/>
      <c r="J4" s="120"/>
      <c r="K4" s="121"/>
      <c r="L4" s="122"/>
      <c r="M4" s="120"/>
      <c r="N4" s="120"/>
      <c r="O4" s="120"/>
      <c r="P4" s="120"/>
      <c r="Q4" s="120"/>
      <c r="R4" s="120"/>
      <c r="S4" s="120"/>
      <c r="T4" s="120"/>
      <c r="U4" s="5"/>
      <c r="V4" s="5"/>
      <c r="W4" s="5"/>
      <c r="X4" s="5"/>
    </row>
    <row r="5" spans="1:24" ht="14.25" customHeight="1">
      <c r="A5" s="1284"/>
      <c r="B5" s="1242"/>
      <c r="C5" s="1279"/>
      <c r="D5" s="1281" t="s">
        <v>1118</v>
      </c>
      <c r="E5" s="1281"/>
      <c r="F5" s="343" t="s">
        <v>1800</v>
      </c>
      <c r="G5" s="348"/>
      <c r="H5" s="348"/>
      <c r="I5" s="488"/>
      <c r="J5" s="120"/>
      <c r="K5" s="121"/>
      <c r="L5" s="122"/>
      <c r="M5" s="120"/>
      <c r="N5" s="120"/>
      <c r="O5" s="120"/>
      <c r="P5" s="120"/>
      <c r="Q5" s="120"/>
      <c r="R5" s="120"/>
      <c r="S5" s="120"/>
      <c r="T5" s="120"/>
      <c r="U5" s="5"/>
      <c r="V5" s="5"/>
      <c r="W5" s="5"/>
      <c r="X5" s="5"/>
    </row>
    <row r="6" spans="1:24" ht="14.25" customHeight="1">
      <c r="A6" s="1284"/>
      <c r="B6" s="1242"/>
      <c r="C6" s="1279"/>
      <c r="D6" s="1225" t="s">
        <v>66</v>
      </c>
      <c r="E6" s="1215"/>
      <c r="F6" s="1215"/>
      <c r="G6" s="1225" t="s">
        <v>67</v>
      </c>
      <c r="H6" s="1215"/>
      <c r="I6" s="1228"/>
      <c r="J6" s="120"/>
      <c r="K6" s="120"/>
      <c r="L6" s="122"/>
      <c r="M6" s="120"/>
      <c r="N6" s="120"/>
      <c r="O6" s="120"/>
      <c r="P6" s="120"/>
      <c r="Q6" s="120"/>
      <c r="R6" s="120"/>
      <c r="S6" s="120"/>
      <c r="T6" s="120"/>
      <c r="U6" s="5"/>
      <c r="V6" s="5"/>
      <c r="W6" s="5"/>
      <c r="X6" s="5"/>
    </row>
    <row r="7" spans="1:24" ht="14.25" customHeight="1">
      <c r="A7" s="1284"/>
      <c r="B7" s="1242"/>
      <c r="C7" s="1279"/>
      <c r="D7" s="276" t="s">
        <v>68</v>
      </c>
      <c r="E7" s="1213" t="s">
        <v>1178</v>
      </c>
      <c r="F7" s="1213"/>
      <c r="G7" s="339" t="s">
        <v>69</v>
      </c>
      <c r="H7" s="339"/>
      <c r="I7" s="127" t="s">
        <v>1040</v>
      </c>
      <c r="J7" s="151"/>
      <c r="K7" s="120"/>
      <c r="L7" s="120"/>
      <c r="M7" s="120"/>
      <c r="N7" s="120"/>
      <c r="O7" s="120"/>
      <c r="P7" s="120"/>
      <c r="Q7" s="120"/>
      <c r="R7" s="120"/>
      <c r="S7" s="120"/>
      <c r="T7" s="120"/>
      <c r="U7" s="5"/>
      <c r="V7" s="5"/>
      <c r="W7" s="5"/>
      <c r="X7" s="5"/>
    </row>
    <row r="8" spans="1:24" ht="14.25" customHeight="1">
      <c r="A8" s="1284"/>
      <c r="B8" s="1242"/>
      <c r="C8" s="1279"/>
      <c r="D8" s="276" t="s">
        <v>70</v>
      </c>
      <c r="E8" s="1275" t="s">
        <v>1282</v>
      </c>
      <c r="F8" s="1276"/>
      <c r="G8" s="1278" t="s">
        <v>71</v>
      </c>
      <c r="H8" s="1230"/>
      <c r="I8" s="342">
        <v>51.5</v>
      </c>
      <c r="J8" s="151"/>
      <c r="K8" s="120"/>
      <c r="L8" s="120"/>
      <c r="M8" s="120"/>
      <c r="N8" s="120"/>
      <c r="O8" s="120"/>
      <c r="P8" s="120"/>
      <c r="Q8" s="120"/>
      <c r="R8" s="120"/>
      <c r="S8" s="120"/>
      <c r="T8" s="120"/>
      <c r="U8" s="5"/>
      <c r="V8" s="5"/>
      <c r="W8" s="5"/>
      <c r="X8" s="5"/>
    </row>
    <row r="9" spans="1:24" ht="14.25" customHeight="1">
      <c r="A9" s="1284"/>
      <c r="B9" s="1242"/>
      <c r="C9" s="1279"/>
      <c r="D9" s="276" t="s">
        <v>72</v>
      </c>
      <c r="E9" s="276"/>
      <c r="F9" s="307">
        <v>1</v>
      </c>
      <c r="G9" s="339" t="s">
        <v>73</v>
      </c>
      <c r="H9" s="339"/>
      <c r="I9" s="342">
        <v>45.5</v>
      </c>
      <c r="J9" s="151"/>
      <c r="K9" s="120"/>
      <c r="L9" s="164"/>
      <c r="M9" s="164"/>
      <c r="N9" s="164"/>
      <c r="O9" s="164"/>
      <c r="P9" s="164"/>
      <c r="Q9" s="164"/>
      <c r="R9" s="164"/>
      <c r="S9" s="164"/>
      <c r="T9" s="164"/>
    </row>
    <row r="10" spans="1:24" ht="14.25" customHeight="1">
      <c r="A10" s="1284"/>
      <c r="B10" s="830"/>
      <c r="C10" s="286" t="s">
        <v>1288</v>
      </c>
      <c r="D10" s="1240">
        <f>'obsah 1'!J142</f>
        <v>401</v>
      </c>
      <c r="E10" s="1241"/>
      <c r="F10" s="307"/>
      <c r="G10" s="339" t="s">
        <v>74</v>
      </c>
      <c r="H10" s="339"/>
      <c r="I10" s="341" t="s">
        <v>203</v>
      </c>
      <c r="J10" s="151"/>
      <c r="K10" s="120"/>
      <c r="L10" s="164"/>
      <c r="M10" s="164"/>
      <c r="N10" s="164"/>
      <c r="O10" s="164"/>
      <c r="P10" s="164"/>
      <c r="Q10" s="164"/>
      <c r="R10" s="164"/>
      <c r="S10" s="164"/>
      <c r="T10" s="164"/>
    </row>
    <row r="11" spans="1:24" ht="14.25" customHeight="1" thickBot="1">
      <c r="A11" s="1285"/>
      <c r="B11" s="163" t="s">
        <v>1061</v>
      </c>
      <c r="C11" s="326"/>
      <c r="D11" s="1277"/>
      <c r="E11" s="1277"/>
      <c r="F11" s="650"/>
      <c r="G11" s="1277" t="s">
        <v>1296</v>
      </c>
      <c r="H11" s="1277"/>
      <c r="I11" s="366">
        <v>1.8</v>
      </c>
      <c r="J11" s="151"/>
      <c r="K11" s="123"/>
      <c r="L11" s="124"/>
      <c r="M11" s="124"/>
      <c r="N11" s="124"/>
      <c r="O11" s="124"/>
      <c r="P11" s="124"/>
      <c r="Q11" s="124"/>
      <c r="R11" s="124"/>
      <c r="S11" s="124"/>
      <c r="T11" s="165"/>
      <c r="U11" s="116"/>
      <c r="V11" s="116"/>
    </row>
    <row r="12" spans="1:24" ht="10.25" customHeight="1" thickBot="1">
      <c r="A12" s="151"/>
      <c r="B12" s="282"/>
      <c r="C12" s="129"/>
      <c r="D12" s="281"/>
      <c r="E12" s="275"/>
      <c r="F12" s="130"/>
      <c r="G12" s="283"/>
      <c r="H12" s="275"/>
      <c r="I12" s="150"/>
      <c r="K12" s="347"/>
    </row>
    <row r="13" spans="1:24" ht="18" customHeight="1">
      <c r="A13" s="1283" t="s">
        <v>1</v>
      </c>
      <c r="B13" s="846" t="s">
        <v>102</v>
      </c>
      <c r="C13" s="216"/>
      <c r="D13" s="287">
        <v>0</v>
      </c>
      <c r="E13" s="287" t="s">
        <v>1111</v>
      </c>
      <c r="F13" s="287" t="s">
        <v>1112</v>
      </c>
      <c r="G13" s="287" t="s">
        <v>481</v>
      </c>
      <c r="H13" s="287" t="s">
        <v>113</v>
      </c>
      <c r="I13" s="335"/>
      <c r="J13" s="151"/>
      <c r="K13" s="125"/>
      <c r="L13" s="126"/>
      <c r="M13" s="126"/>
      <c r="N13" s="126"/>
      <c r="O13" s="126"/>
      <c r="P13" s="126"/>
      <c r="Q13" s="166"/>
      <c r="R13" s="126"/>
      <c r="S13" s="126"/>
      <c r="T13" s="165"/>
      <c r="U13" s="116"/>
      <c r="V13" s="116"/>
    </row>
    <row r="14" spans="1:24" ht="14.25" customHeight="1">
      <c r="A14" s="1284"/>
      <c r="B14" s="1242"/>
      <c r="C14" s="1279" t="s">
        <v>2191</v>
      </c>
      <c r="D14" s="1235" t="s">
        <v>65</v>
      </c>
      <c r="E14" s="1236"/>
      <c r="F14" s="1280"/>
      <c r="G14" s="1280"/>
      <c r="H14" s="1280"/>
      <c r="I14" s="1237"/>
      <c r="J14" s="151"/>
      <c r="K14" s="125"/>
      <c r="L14" s="126"/>
      <c r="M14" s="126"/>
      <c r="N14" s="126"/>
      <c r="O14" s="126"/>
      <c r="P14" s="126"/>
      <c r="Q14" s="166"/>
      <c r="R14" s="126"/>
      <c r="S14" s="126"/>
      <c r="T14" s="165"/>
      <c r="U14" s="116"/>
      <c r="V14" s="116"/>
    </row>
    <row r="15" spans="1:24" ht="18" customHeight="1">
      <c r="A15" s="1284"/>
      <c r="B15" s="1242"/>
      <c r="C15" s="1279"/>
      <c r="D15" s="337" t="s">
        <v>221</v>
      </c>
      <c r="E15" s="37">
        <f>'obsah 2'!D67</f>
        <v>6139</v>
      </c>
      <c r="F15" s="37">
        <f>'obsah 2'!E67</f>
        <v>6368</v>
      </c>
      <c r="G15" s="37">
        <f>'obsah 2'!F67</f>
        <v>6530</v>
      </c>
      <c r="H15" s="337" t="s">
        <v>221</v>
      </c>
      <c r="I15" s="112"/>
      <c r="J15" s="151"/>
      <c r="K15" s="124"/>
      <c r="L15" s="124"/>
      <c r="M15" s="124"/>
      <c r="N15" s="124"/>
      <c r="O15" s="124"/>
      <c r="P15" s="124"/>
      <c r="Q15" s="124"/>
      <c r="R15" s="124"/>
      <c r="S15" s="124"/>
      <c r="T15" s="124"/>
      <c r="U15" s="167"/>
      <c r="V15" s="167"/>
    </row>
    <row r="16" spans="1:24" ht="14.25" customHeight="1">
      <c r="A16" s="1284"/>
      <c r="B16" s="1242"/>
      <c r="C16" s="1279"/>
      <c r="D16" s="130">
        <v>7429</v>
      </c>
      <c r="E16" s="130"/>
      <c r="F16" s="130"/>
      <c r="G16" s="156"/>
      <c r="H16" s="156"/>
      <c r="I16" s="173"/>
      <c r="J16" s="120"/>
      <c r="K16" s="126"/>
      <c r="L16" s="126"/>
      <c r="M16" s="126"/>
      <c r="N16" s="126"/>
      <c r="O16" s="166"/>
      <c r="P16" s="126"/>
      <c r="Q16" s="126"/>
      <c r="R16" s="126"/>
      <c r="S16" s="126"/>
      <c r="T16" s="126"/>
      <c r="U16" s="168"/>
      <c r="V16" s="168"/>
    </row>
    <row r="17" spans="1:22" ht="14.25" customHeight="1">
      <c r="A17" s="1284"/>
      <c r="B17" s="1242"/>
      <c r="C17" s="1279"/>
      <c r="D17" s="1281" t="s">
        <v>1118</v>
      </c>
      <c r="E17" s="1281"/>
      <c r="F17" s="343" t="s">
        <v>1800</v>
      </c>
      <c r="G17" s="348"/>
      <c r="H17" s="348"/>
      <c r="I17" s="488"/>
      <c r="J17" s="120"/>
      <c r="K17" s="126"/>
      <c r="L17" s="126"/>
      <c r="M17" s="126"/>
      <c r="N17" s="126"/>
      <c r="O17" s="166"/>
      <c r="P17" s="126"/>
      <c r="Q17" s="126"/>
      <c r="R17" s="126"/>
      <c r="S17" s="126"/>
      <c r="T17" s="126"/>
      <c r="U17" s="168"/>
      <c r="V17" s="168"/>
    </row>
    <row r="18" spans="1:22" ht="14.25" customHeight="1">
      <c r="A18" s="1284"/>
      <c r="B18" s="1242"/>
      <c r="C18" s="1279"/>
      <c r="D18" s="1225" t="s">
        <v>66</v>
      </c>
      <c r="E18" s="1215"/>
      <c r="F18" s="1215"/>
      <c r="G18" s="1225" t="s">
        <v>67</v>
      </c>
      <c r="H18" s="1215"/>
      <c r="I18" s="1228"/>
      <c r="J18" s="120"/>
      <c r="K18" s="126"/>
      <c r="L18" s="126"/>
      <c r="M18" s="126"/>
      <c r="N18" s="126"/>
      <c r="O18" s="166"/>
      <c r="P18" s="126"/>
      <c r="Q18" s="126"/>
      <c r="R18" s="126"/>
      <c r="S18" s="126"/>
      <c r="T18" s="126"/>
      <c r="U18" s="169"/>
      <c r="V18" s="168"/>
    </row>
    <row r="19" spans="1:22" ht="14.25" customHeight="1">
      <c r="A19" s="1284"/>
      <c r="B19" s="1242"/>
      <c r="C19" s="1279"/>
      <c r="D19" s="276" t="s">
        <v>68</v>
      </c>
      <c r="E19" s="1213" t="s">
        <v>156</v>
      </c>
      <c r="F19" s="1219"/>
      <c r="G19" s="1221" t="s">
        <v>69</v>
      </c>
      <c r="H19" s="1219"/>
      <c r="I19" s="127" t="s">
        <v>1177</v>
      </c>
      <c r="J19" s="120"/>
      <c r="K19" s="126"/>
      <c r="L19" s="170"/>
      <c r="M19" s="126"/>
      <c r="N19" s="126"/>
      <c r="O19" s="166"/>
      <c r="P19" s="126"/>
      <c r="Q19" s="126"/>
      <c r="R19" s="126"/>
      <c r="S19" s="126"/>
      <c r="T19" s="126"/>
      <c r="U19" s="168"/>
      <c r="V19" s="171"/>
    </row>
    <row r="20" spans="1:22" ht="14.25" customHeight="1">
      <c r="A20" s="1284"/>
      <c r="B20" s="1242"/>
      <c r="C20" s="1279"/>
      <c r="D20" s="276" t="s">
        <v>70</v>
      </c>
      <c r="E20" s="1275" t="s">
        <v>970</v>
      </c>
      <c r="F20" s="1276"/>
      <c r="G20" s="1278" t="s">
        <v>71</v>
      </c>
      <c r="H20" s="1230"/>
      <c r="I20" s="367">
        <v>51.5</v>
      </c>
      <c r="J20" s="120"/>
      <c r="K20" s="120"/>
      <c r="L20" s="120"/>
      <c r="M20" s="120"/>
      <c r="N20" s="120"/>
      <c r="O20" s="120"/>
      <c r="P20" s="120"/>
      <c r="Q20" s="120"/>
      <c r="R20" s="164"/>
      <c r="S20" s="164"/>
      <c r="T20" s="164"/>
    </row>
    <row r="21" spans="1:22" ht="14.25" customHeight="1">
      <c r="A21" s="1284"/>
      <c r="B21" s="1242"/>
      <c r="C21" s="1279"/>
      <c r="D21" s="276" t="s">
        <v>72</v>
      </c>
      <c r="E21" s="276"/>
      <c r="F21" s="307">
        <v>1</v>
      </c>
      <c r="G21" s="339" t="s">
        <v>73</v>
      </c>
      <c r="H21" s="340"/>
      <c r="I21" s="127">
        <v>45.5</v>
      </c>
      <c r="J21" s="120"/>
      <c r="K21" s="120"/>
      <c r="L21" s="120"/>
      <c r="M21" s="120"/>
      <c r="N21" s="120"/>
      <c r="O21" s="120"/>
      <c r="P21" s="120"/>
      <c r="Q21" s="120"/>
      <c r="R21" s="164"/>
      <c r="S21" s="164"/>
      <c r="T21" s="164"/>
    </row>
    <row r="22" spans="1:22" ht="14.25" customHeight="1">
      <c r="A22" s="1284"/>
      <c r="B22" s="830"/>
      <c r="C22" s="286" t="s">
        <v>1288</v>
      </c>
      <c r="D22" s="1220">
        <f>'obsah 1'!J142</f>
        <v>401</v>
      </c>
      <c r="E22" s="1220"/>
      <c r="F22" s="307"/>
      <c r="G22" s="339" t="s">
        <v>74</v>
      </c>
      <c r="H22" s="339"/>
      <c r="I22" s="127" t="s">
        <v>203</v>
      </c>
      <c r="J22" s="120"/>
      <c r="K22" s="120"/>
      <c r="L22" s="120"/>
      <c r="M22" s="120"/>
      <c r="N22" s="120"/>
      <c r="O22" s="120"/>
      <c r="P22" s="120"/>
      <c r="Q22" s="120"/>
      <c r="R22" s="164"/>
      <c r="S22" s="164"/>
      <c r="T22" s="164"/>
    </row>
    <row r="23" spans="1:22" ht="14.25" customHeight="1" thickBot="1">
      <c r="A23" s="1285"/>
      <c r="B23" s="163" t="s">
        <v>1061</v>
      </c>
      <c r="C23" s="326"/>
      <c r="D23" s="1277"/>
      <c r="E23" s="1277"/>
      <c r="F23" s="650"/>
      <c r="G23" s="1277" t="s">
        <v>1296</v>
      </c>
      <c r="H23" s="1277"/>
      <c r="I23" s="368">
        <v>1.6</v>
      </c>
      <c r="J23" s="120"/>
      <c r="K23" s="120"/>
      <c r="L23" s="120"/>
      <c r="M23" s="120"/>
      <c r="N23" s="120"/>
      <c r="O23" s="120"/>
      <c r="P23" s="120"/>
      <c r="Q23" s="120"/>
      <c r="R23" s="164"/>
      <c r="S23" s="164"/>
      <c r="T23" s="164"/>
    </row>
    <row r="24" spans="1:22" ht="10.25" customHeight="1" thickBot="1">
      <c r="A24" s="643"/>
      <c r="B24" s="644"/>
      <c r="C24" s="645"/>
      <c r="D24" s="646"/>
      <c r="E24" s="637"/>
      <c r="F24" s="647"/>
      <c r="G24" s="648"/>
      <c r="H24" s="637"/>
      <c r="I24" s="649"/>
      <c r="K24" s="347"/>
    </row>
    <row r="25" spans="1:22" ht="18" customHeight="1">
      <c r="A25" s="1283" t="s">
        <v>1</v>
      </c>
      <c r="B25" s="846" t="s">
        <v>103</v>
      </c>
      <c r="C25" s="216"/>
      <c r="D25" s="287">
        <v>0</v>
      </c>
      <c r="E25" s="287" t="s">
        <v>1111</v>
      </c>
      <c r="F25" s="287" t="s">
        <v>1112</v>
      </c>
      <c r="G25" s="287" t="s">
        <v>481</v>
      </c>
      <c r="H25" s="287" t="s">
        <v>113</v>
      </c>
      <c r="I25" s="335"/>
      <c r="J25" s="120"/>
      <c r="K25" s="120"/>
      <c r="L25" s="120"/>
      <c r="M25" s="120"/>
      <c r="N25" s="120"/>
      <c r="O25" s="120"/>
      <c r="P25" s="120"/>
      <c r="Q25" s="120"/>
      <c r="R25" s="164"/>
      <c r="S25" s="164"/>
      <c r="T25" s="164"/>
    </row>
    <row r="26" spans="1:22" ht="14.25" customHeight="1">
      <c r="A26" s="1284"/>
      <c r="B26" s="1242"/>
      <c r="C26" s="1288" t="s">
        <v>2192</v>
      </c>
      <c r="D26" s="1235" t="s">
        <v>65</v>
      </c>
      <c r="E26" s="1236"/>
      <c r="F26" s="1280"/>
      <c r="G26" s="1280"/>
      <c r="H26" s="1280"/>
      <c r="I26" s="1237"/>
      <c r="J26" s="5"/>
      <c r="K26" s="5"/>
      <c r="L26" s="5"/>
      <c r="M26" s="5"/>
      <c r="N26" s="5"/>
      <c r="O26" s="5"/>
      <c r="P26" s="5"/>
      <c r="Q26" s="5"/>
    </row>
    <row r="27" spans="1:22" ht="18" customHeight="1">
      <c r="A27" s="1284"/>
      <c r="B27" s="1242"/>
      <c r="C27" s="1289"/>
      <c r="D27" s="337" t="s">
        <v>221</v>
      </c>
      <c r="E27" s="37">
        <f>'obsah 2'!D68</f>
        <v>5634</v>
      </c>
      <c r="F27" s="37">
        <f>'obsah 2'!E68</f>
        <v>5862</v>
      </c>
      <c r="G27" s="37">
        <f>'obsah 2'!F68</f>
        <v>6024</v>
      </c>
      <c r="H27" s="337" t="s">
        <v>221</v>
      </c>
      <c r="I27" s="112"/>
      <c r="J27" s="5"/>
      <c r="K27" s="5"/>
      <c r="L27" s="5"/>
      <c r="M27" s="5"/>
      <c r="N27" s="5"/>
      <c r="O27" s="5"/>
      <c r="P27" s="5"/>
      <c r="Q27" s="5"/>
    </row>
    <row r="28" spans="1:22" ht="14.25" customHeight="1">
      <c r="A28" s="1284"/>
      <c r="B28" s="1242"/>
      <c r="C28" s="1289"/>
      <c r="D28" s="130"/>
      <c r="E28" s="130"/>
      <c r="F28" s="263"/>
      <c r="G28" s="130"/>
      <c r="H28" s="156"/>
      <c r="I28" s="173"/>
      <c r="J28" s="5"/>
      <c r="K28" s="5"/>
      <c r="L28" s="5"/>
      <c r="M28" s="5"/>
      <c r="N28" s="5"/>
      <c r="O28" s="5"/>
      <c r="P28" s="5"/>
      <c r="Q28" s="5"/>
    </row>
    <row r="29" spans="1:22" ht="14.25" customHeight="1">
      <c r="A29" s="1284"/>
      <c r="B29" s="1242"/>
      <c r="C29" s="1289"/>
      <c r="D29" s="1281" t="s">
        <v>1118</v>
      </c>
      <c r="E29" s="1281"/>
      <c r="F29" s="343" t="s">
        <v>1800</v>
      </c>
      <c r="G29" s="348"/>
      <c r="H29" s="348"/>
      <c r="I29" s="488"/>
      <c r="J29" s="5"/>
      <c r="K29" s="5"/>
      <c r="L29" s="5"/>
      <c r="M29" s="5"/>
      <c r="N29" s="5"/>
      <c r="O29" s="5"/>
      <c r="P29" s="5"/>
      <c r="Q29" s="5"/>
    </row>
    <row r="30" spans="1:22" ht="14.25" customHeight="1">
      <c r="A30" s="1284"/>
      <c r="B30" s="1242"/>
      <c r="C30" s="1289"/>
      <c r="D30" s="1225" t="s">
        <v>66</v>
      </c>
      <c r="E30" s="1215"/>
      <c r="F30" s="1215"/>
      <c r="G30" s="1225" t="s">
        <v>67</v>
      </c>
      <c r="H30" s="1215"/>
      <c r="I30" s="1228"/>
      <c r="J30" s="5"/>
      <c r="K30" s="5"/>
      <c r="L30" s="5"/>
      <c r="M30" s="5"/>
      <c r="N30" s="5"/>
      <c r="O30" s="5"/>
      <c r="P30" s="5"/>
      <c r="Q30" s="5"/>
    </row>
    <row r="31" spans="1:22" ht="14.25" customHeight="1">
      <c r="A31" s="1284"/>
      <c r="B31" s="1242"/>
      <c r="C31" s="1289"/>
      <c r="D31" s="276" t="s">
        <v>68</v>
      </c>
      <c r="E31" s="1213" t="s">
        <v>1179</v>
      </c>
      <c r="F31" s="1213"/>
      <c r="G31" s="339" t="s">
        <v>69</v>
      </c>
      <c r="H31" s="340"/>
      <c r="I31" s="127" t="s">
        <v>1041</v>
      </c>
      <c r="J31" s="5"/>
      <c r="K31" s="5"/>
      <c r="L31" s="5"/>
      <c r="M31" s="5"/>
      <c r="N31" s="5"/>
      <c r="O31" s="5"/>
      <c r="P31" s="5"/>
      <c r="Q31" s="5"/>
    </row>
    <row r="32" spans="1:22" ht="14.25" customHeight="1">
      <c r="A32" s="1284"/>
      <c r="B32" s="1242"/>
      <c r="C32" s="1289"/>
      <c r="D32" s="276" t="s">
        <v>70</v>
      </c>
      <c r="E32" s="1275" t="s">
        <v>947</v>
      </c>
      <c r="F32" s="1276"/>
      <c r="G32" s="1278" t="s">
        <v>71</v>
      </c>
      <c r="H32" s="1230"/>
      <c r="I32" s="367">
        <v>51.5</v>
      </c>
      <c r="J32" s="5"/>
      <c r="K32" s="5"/>
      <c r="L32" s="5"/>
      <c r="M32" s="5"/>
      <c r="N32" s="5"/>
      <c r="O32" s="5"/>
      <c r="P32" s="5"/>
      <c r="Q32" s="5"/>
    </row>
    <row r="33" spans="1:17" ht="14.25" customHeight="1">
      <c r="A33" s="1284"/>
      <c r="B33" s="1242"/>
      <c r="C33" s="1289"/>
      <c r="D33" s="276" t="s">
        <v>72</v>
      </c>
      <c r="E33" s="276"/>
      <c r="F33" s="369">
        <v>1</v>
      </c>
      <c r="G33" s="339" t="s">
        <v>73</v>
      </c>
      <c r="H33" s="340"/>
      <c r="I33" s="367">
        <v>42</v>
      </c>
      <c r="J33" s="5"/>
      <c r="K33" s="5"/>
      <c r="L33" s="5"/>
      <c r="M33" s="5"/>
      <c r="N33" s="5"/>
      <c r="O33" s="5"/>
      <c r="P33" s="5"/>
      <c r="Q33" s="5"/>
    </row>
    <row r="34" spans="1:17" ht="14.25" customHeight="1">
      <c r="A34" s="1284"/>
      <c r="B34" s="830"/>
      <c r="C34" s="286" t="s">
        <v>1288</v>
      </c>
      <c r="D34" s="1220">
        <f>'obsah 1'!J142</f>
        <v>401</v>
      </c>
      <c r="E34" s="1219"/>
      <c r="F34" s="369"/>
      <c r="G34" s="339" t="s">
        <v>74</v>
      </c>
      <c r="H34" s="339"/>
      <c r="I34" s="370" t="s">
        <v>2094</v>
      </c>
      <c r="J34" s="5"/>
      <c r="K34" s="5"/>
      <c r="L34" s="5"/>
      <c r="M34" s="5"/>
      <c r="N34" s="5"/>
      <c r="O34" s="5"/>
      <c r="P34" s="5"/>
      <c r="Q34" s="5"/>
    </row>
    <row r="35" spans="1:17" ht="14.25" customHeight="1" thickBot="1">
      <c r="A35" s="1285"/>
      <c r="B35" s="163" t="s">
        <v>1061</v>
      </c>
      <c r="C35" s="326"/>
      <c r="D35" s="1277"/>
      <c r="E35" s="1277"/>
      <c r="F35" s="650"/>
      <c r="G35" s="1277" t="s">
        <v>1296</v>
      </c>
      <c r="H35" s="1290"/>
      <c r="I35" s="371">
        <v>1.3</v>
      </c>
      <c r="J35" s="5"/>
      <c r="K35" s="5"/>
      <c r="L35" s="5"/>
      <c r="M35" s="5"/>
      <c r="N35" s="5"/>
      <c r="O35" s="5"/>
      <c r="P35" s="5"/>
      <c r="Q35" s="5"/>
    </row>
    <row r="36" spans="1:17" ht="10.25" customHeight="1" thickBot="1">
      <c r="A36" s="151"/>
      <c r="B36" s="282"/>
      <c r="C36" s="129"/>
      <c r="D36" s="281"/>
      <c r="E36" s="275"/>
      <c r="F36" s="130"/>
      <c r="G36" s="283"/>
      <c r="H36" s="275"/>
      <c r="I36" s="150"/>
      <c r="K36" s="347"/>
    </row>
    <row r="37" spans="1:17" ht="18" customHeight="1">
      <c r="A37" s="1283" t="s">
        <v>1</v>
      </c>
      <c r="B37" s="847" t="s">
        <v>1027</v>
      </c>
      <c r="C37" s="216"/>
      <c r="D37" s="287">
        <v>0</v>
      </c>
      <c r="E37" s="287" t="s">
        <v>1111</v>
      </c>
      <c r="F37" s="287" t="s">
        <v>1112</v>
      </c>
      <c r="G37" s="287" t="s">
        <v>481</v>
      </c>
      <c r="H37" s="287" t="s">
        <v>113</v>
      </c>
      <c r="I37" s="335"/>
      <c r="J37" s="5"/>
      <c r="K37" s="5"/>
      <c r="L37" s="5"/>
      <c r="M37" s="5"/>
      <c r="N37" s="5"/>
      <c r="O37" s="5"/>
      <c r="P37" s="5"/>
      <c r="Q37" s="5"/>
    </row>
    <row r="38" spans="1:17" ht="14.25" customHeight="1">
      <c r="A38" s="1284"/>
      <c r="B38" s="1255"/>
      <c r="C38" s="1288" t="s">
        <v>1596</v>
      </c>
      <c r="D38" s="1235"/>
      <c r="E38" s="1236"/>
      <c r="F38" s="1236"/>
      <c r="G38" s="1236"/>
      <c r="H38" s="1236"/>
      <c r="I38" s="1237"/>
      <c r="J38" s="5"/>
      <c r="K38" s="5"/>
      <c r="L38" s="5"/>
      <c r="M38" s="5"/>
      <c r="N38" s="5"/>
      <c r="O38" s="5"/>
      <c r="P38" s="5"/>
      <c r="Q38" s="5"/>
    </row>
    <row r="39" spans="1:17" ht="18" customHeight="1">
      <c r="A39" s="1284"/>
      <c r="B39" s="1255"/>
      <c r="C39" s="1289"/>
      <c r="D39" s="337" t="s">
        <v>221</v>
      </c>
      <c r="E39" s="37">
        <f>'obsah 2'!D69</f>
        <v>4549</v>
      </c>
      <c r="F39" s="37">
        <f>'obsah 2'!E69</f>
        <v>4686</v>
      </c>
      <c r="G39" s="37">
        <f>'obsah 2'!F69</f>
        <v>4783</v>
      </c>
      <c r="H39" s="337" t="s">
        <v>221</v>
      </c>
      <c r="I39" s="112"/>
      <c r="J39" s="5"/>
      <c r="K39" s="5"/>
      <c r="L39" s="5"/>
      <c r="M39" s="5"/>
      <c r="N39" s="5"/>
      <c r="O39" s="5"/>
      <c r="P39" s="5"/>
      <c r="Q39" s="5"/>
    </row>
    <row r="40" spans="1:17" ht="14.25" customHeight="1">
      <c r="A40" s="1284"/>
      <c r="B40" s="1255"/>
      <c r="C40" s="1289"/>
      <c r="D40" s="130">
        <v>5280</v>
      </c>
      <c r="E40" s="130"/>
      <c r="F40" s="358"/>
      <c r="G40" s="130"/>
      <c r="H40" s="156"/>
      <c r="I40" s="173">
        <f>D40+978</f>
        <v>6258</v>
      </c>
      <c r="J40" s="5"/>
      <c r="K40" s="5"/>
      <c r="L40" s="5"/>
      <c r="M40" s="5"/>
      <c r="N40" s="5"/>
      <c r="O40" s="5"/>
      <c r="P40" s="5"/>
      <c r="Q40" s="5"/>
    </row>
    <row r="41" spans="1:17" ht="14.25" customHeight="1">
      <c r="A41" s="1284"/>
      <c r="B41" s="1255"/>
      <c r="C41" s="1289"/>
      <c r="D41" s="1281" t="s">
        <v>1118</v>
      </c>
      <c r="E41" s="1281"/>
      <c r="F41" s="1281" t="s">
        <v>1800</v>
      </c>
      <c r="G41" s="1281"/>
      <c r="H41" s="1281"/>
      <c r="I41" s="1282"/>
      <c r="J41" s="5"/>
      <c r="K41" s="5"/>
      <c r="L41" s="5"/>
      <c r="M41" s="5"/>
      <c r="N41" s="5"/>
      <c r="O41" s="5"/>
      <c r="P41" s="5"/>
      <c r="Q41" s="5"/>
    </row>
    <row r="42" spans="1:17" ht="14.25" customHeight="1">
      <c r="A42" s="1284"/>
      <c r="B42" s="1255"/>
      <c r="C42" s="1289"/>
      <c r="D42" s="1225" t="s">
        <v>66</v>
      </c>
      <c r="E42" s="1215"/>
      <c r="F42" s="1215"/>
      <c r="G42" s="1225" t="s">
        <v>67</v>
      </c>
      <c r="H42" s="1215"/>
      <c r="I42" s="1228"/>
      <c r="J42" s="5"/>
      <c r="K42" s="5"/>
      <c r="L42" s="5"/>
      <c r="M42" s="5"/>
      <c r="N42" s="5"/>
      <c r="O42" s="5"/>
      <c r="P42" s="5"/>
      <c r="Q42" s="5"/>
    </row>
    <row r="43" spans="1:17" ht="14.25" customHeight="1">
      <c r="A43" s="1284"/>
      <c r="B43" s="1255"/>
      <c r="C43" s="1289"/>
      <c r="D43" s="276" t="s">
        <v>68</v>
      </c>
      <c r="E43" s="1213" t="s">
        <v>1180</v>
      </c>
      <c r="F43" s="1213"/>
      <c r="G43" s="339" t="s">
        <v>69</v>
      </c>
      <c r="H43" s="340"/>
      <c r="I43" s="127">
        <v>99</v>
      </c>
      <c r="J43" s="5"/>
      <c r="K43" s="5"/>
      <c r="L43" s="5"/>
      <c r="M43" s="5"/>
      <c r="N43" s="5"/>
      <c r="O43" s="5"/>
      <c r="P43" s="5"/>
      <c r="Q43" s="5"/>
    </row>
    <row r="44" spans="1:17" ht="14.25" customHeight="1">
      <c r="A44" s="1284"/>
      <c r="B44" s="1255"/>
      <c r="C44" s="1289"/>
      <c r="D44" s="276" t="s">
        <v>70</v>
      </c>
      <c r="E44" s="1275" t="s">
        <v>1287</v>
      </c>
      <c r="F44" s="1276"/>
      <c r="G44" s="1278" t="s">
        <v>71</v>
      </c>
      <c r="H44" s="1230"/>
      <c r="I44" s="127">
        <v>44.5</v>
      </c>
      <c r="J44" s="5"/>
      <c r="K44" s="5"/>
      <c r="L44" s="5"/>
      <c r="M44" s="5"/>
      <c r="N44" s="5"/>
      <c r="O44" s="5"/>
      <c r="P44" s="5"/>
      <c r="Q44" s="5"/>
    </row>
    <row r="45" spans="1:17" ht="14.25" customHeight="1">
      <c r="A45" s="1284"/>
      <c r="B45" s="1255"/>
      <c r="C45" s="1289"/>
      <c r="D45" s="276" t="s">
        <v>72</v>
      </c>
      <c r="E45" s="276"/>
      <c r="F45" s="307">
        <v>1</v>
      </c>
      <c r="G45" s="339" t="s">
        <v>73</v>
      </c>
      <c r="H45" s="340"/>
      <c r="I45" s="1112">
        <v>36</v>
      </c>
      <c r="J45" s="5"/>
      <c r="K45" s="5"/>
      <c r="L45" s="5"/>
      <c r="M45" s="5"/>
      <c r="N45" s="5"/>
      <c r="O45" s="5"/>
      <c r="P45" s="5"/>
      <c r="Q45" s="5"/>
    </row>
    <row r="46" spans="1:17" ht="14.25" customHeight="1">
      <c r="A46" s="1284"/>
      <c r="B46" s="829"/>
      <c r="C46" s="364"/>
      <c r="D46" s="1221"/>
      <c r="E46" s="1221"/>
      <c r="F46" s="365"/>
      <c r="G46" s="339" t="s">
        <v>74</v>
      </c>
      <c r="H46" s="339"/>
      <c r="I46" s="127">
        <v>77</v>
      </c>
      <c r="J46" s="5"/>
      <c r="K46" s="5"/>
      <c r="L46" s="5"/>
      <c r="M46" s="5"/>
      <c r="N46" s="5"/>
      <c r="O46" s="5"/>
      <c r="P46" s="5"/>
      <c r="Q46" s="5"/>
    </row>
    <row r="47" spans="1:17" ht="14.25" customHeight="1" thickBot="1">
      <c r="A47" s="1285"/>
      <c r="B47" s="203" t="s">
        <v>1061</v>
      </c>
      <c r="C47" s="326"/>
      <c r="D47" s="1286"/>
      <c r="E47" s="1287"/>
      <c r="F47" s="686"/>
      <c r="G47" s="562" t="s">
        <v>1296</v>
      </c>
      <c r="H47" s="562"/>
      <c r="I47" s="371">
        <v>0.75</v>
      </c>
      <c r="J47" s="5"/>
      <c r="K47" s="5"/>
      <c r="L47" s="5"/>
      <c r="M47" s="5"/>
      <c r="N47" s="5"/>
      <c r="O47" s="5"/>
      <c r="P47" s="5"/>
      <c r="Q47" s="5"/>
    </row>
    <row r="48" spans="1:17" ht="13.5" customHeight="1">
      <c r="A48" s="117"/>
      <c r="B48" s="1022" t="s">
        <v>2042</v>
      </c>
      <c r="C48" s="117"/>
      <c r="D48" s="141"/>
      <c r="E48" s="141"/>
      <c r="F48" s="141"/>
      <c r="G48" s="141"/>
      <c r="H48" s="141"/>
      <c r="I48" s="141"/>
      <c r="J48" s="5"/>
      <c r="K48" s="5"/>
      <c r="L48" s="5"/>
      <c r="M48" s="5"/>
      <c r="N48" s="5"/>
      <c r="O48" s="5"/>
      <c r="P48" s="5"/>
      <c r="Q48" s="5"/>
    </row>
    <row r="49" spans="1:17" ht="12.75" customHeight="1">
      <c r="A49" s="5"/>
      <c r="B49" s="5"/>
      <c r="C49" s="5"/>
      <c r="D49" s="28"/>
      <c r="E49" s="28"/>
      <c r="F49" s="28"/>
      <c r="G49" s="28"/>
      <c r="H49" s="28"/>
      <c r="I49" s="28"/>
      <c r="J49" s="5"/>
      <c r="K49" s="5"/>
      <c r="L49" s="5"/>
      <c r="M49" s="5"/>
      <c r="N49" s="5"/>
      <c r="O49" s="5"/>
      <c r="P49" s="5"/>
      <c r="Q49" s="5"/>
    </row>
    <row r="50" spans="1:17" ht="12.75" customHeight="1">
      <c r="A50" s="5"/>
      <c r="B50" s="5"/>
      <c r="C50" s="5"/>
      <c r="D50" s="28"/>
      <c r="E50" s="28"/>
      <c r="F50" s="28"/>
      <c r="G50" s="28"/>
      <c r="H50" s="28"/>
      <c r="I50" s="28"/>
      <c r="J50" s="5"/>
      <c r="K50" s="5"/>
      <c r="L50" s="5"/>
      <c r="M50" s="5"/>
      <c r="N50" s="5"/>
      <c r="O50" s="5"/>
      <c r="P50" s="5"/>
      <c r="Q50" s="5"/>
    </row>
    <row r="51" spans="1:17" ht="18" customHeight="1">
      <c r="A51" s="5"/>
      <c r="B51" s="5"/>
      <c r="C51" s="5"/>
      <c r="D51" s="28"/>
      <c r="E51" s="28"/>
      <c r="F51" s="28"/>
      <c r="G51" s="28"/>
      <c r="H51" s="28"/>
      <c r="I51" s="28"/>
      <c r="J51" s="5"/>
      <c r="K51" s="5"/>
      <c r="L51" s="5"/>
      <c r="M51" s="5"/>
      <c r="N51" s="5"/>
      <c r="O51" s="5"/>
      <c r="P51" s="5"/>
      <c r="Q51" s="5"/>
    </row>
    <row r="52" spans="1:17" ht="12.75" customHeight="1">
      <c r="A52" s="5"/>
      <c r="B52" s="5"/>
      <c r="C52" s="5"/>
      <c r="D52" s="28"/>
      <c r="E52" s="28"/>
      <c r="F52" s="28"/>
      <c r="G52" s="28"/>
      <c r="H52" s="28"/>
      <c r="I52" s="28"/>
      <c r="J52" s="5"/>
      <c r="K52" s="5"/>
      <c r="L52" s="5"/>
      <c r="M52" s="5"/>
      <c r="N52" s="5"/>
      <c r="O52" s="5"/>
      <c r="P52" s="5"/>
      <c r="Q52" s="5"/>
    </row>
    <row r="53" spans="1:17" ht="12.75" customHeight="1">
      <c r="A53" s="5"/>
      <c r="B53" s="5"/>
      <c r="C53" s="5"/>
      <c r="D53" s="28"/>
      <c r="E53" s="28"/>
      <c r="F53" s="28"/>
      <c r="G53" s="28"/>
      <c r="H53" s="28"/>
      <c r="I53" s="28"/>
      <c r="J53" s="5"/>
      <c r="K53" s="5"/>
      <c r="L53" s="5"/>
      <c r="M53" s="5"/>
      <c r="N53" s="5"/>
      <c r="O53" s="5"/>
      <c r="P53" s="5"/>
      <c r="Q53" s="5"/>
    </row>
    <row r="54" spans="1:17" ht="12.75" customHeight="1">
      <c r="A54" s="5"/>
      <c r="B54" s="5"/>
      <c r="C54" s="5"/>
      <c r="D54" s="28"/>
      <c r="E54" s="28"/>
      <c r="F54" s="28"/>
      <c r="G54" s="28"/>
      <c r="H54" s="28"/>
      <c r="I54" s="28"/>
      <c r="J54" s="5"/>
      <c r="K54" s="5"/>
      <c r="L54" s="5"/>
      <c r="M54" s="5"/>
      <c r="N54" s="5"/>
      <c r="O54" s="5"/>
      <c r="P54" s="5"/>
      <c r="Q54" s="5"/>
    </row>
    <row r="55" spans="1:17" ht="12.75" customHeight="1">
      <c r="A55" s="5"/>
      <c r="B55" s="5"/>
      <c r="C55" s="5"/>
      <c r="D55" s="28"/>
      <c r="E55" s="28"/>
      <c r="F55" s="28"/>
      <c r="G55" s="28"/>
      <c r="H55" s="28"/>
      <c r="I55" s="28"/>
      <c r="J55" s="5"/>
      <c r="K55" s="5"/>
      <c r="L55" s="5"/>
      <c r="M55" s="5"/>
      <c r="N55" s="5"/>
      <c r="O55" s="5"/>
      <c r="P55" s="5"/>
      <c r="Q55" s="5"/>
    </row>
    <row r="56" spans="1:17" ht="12.75" customHeight="1">
      <c r="A56" s="5"/>
      <c r="B56" s="5"/>
      <c r="C56" s="5"/>
      <c r="D56" s="28"/>
      <c r="E56" s="28"/>
      <c r="F56" s="28"/>
      <c r="G56" s="28"/>
      <c r="H56" s="28"/>
      <c r="I56" s="28"/>
      <c r="J56" s="5"/>
      <c r="K56" s="5"/>
      <c r="L56" s="5"/>
      <c r="M56" s="5"/>
      <c r="N56" s="5"/>
      <c r="O56" s="5"/>
      <c r="P56" s="5"/>
      <c r="Q56" s="5"/>
    </row>
    <row r="57" spans="1:17" ht="12.75" customHeight="1">
      <c r="A57" s="5"/>
      <c r="B57" s="5"/>
      <c r="C57" s="5"/>
      <c r="D57" s="28"/>
      <c r="E57" s="28"/>
      <c r="F57" s="28"/>
      <c r="G57" s="28"/>
      <c r="H57" s="28"/>
      <c r="I57" s="28"/>
      <c r="J57" s="5"/>
      <c r="K57" s="5"/>
      <c r="L57" s="5"/>
      <c r="M57" s="5"/>
      <c r="N57" s="5"/>
      <c r="O57" s="5"/>
      <c r="P57" s="5"/>
      <c r="Q57" s="5"/>
    </row>
  </sheetData>
  <mergeCells count="53">
    <mergeCell ref="D47:E47"/>
    <mergeCell ref="D42:F42"/>
    <mergeCell ref="A13:A23"/>
    <mergeCell ref="D46:E46"/>
    <mergeCell ref="D34:E34"/>
    <mergeCell ref="D22:E22"/>
    <mergeCell ref="C26:C33"/>
    <mergeCell ref="D30:F30"/>
    <mergeCell ref="D26:I26"/>
    <mergeCell ref="G30:I30"/>
    <mergeCell ref="C38:C45"/>
    <mergeCell ref="E31:F31"/>
    <mergeCell ref="E32:F32"/>
    <mergeCell ref="G23:H23"/>
    <mergeCell ref="E43:F43"/>
    <mergeCell ref="G35:H35"/>
    <mergeCell ref="A1:A11"/>
    <mergeCell ref="A37:A47"/>
    <mergeCell ref="A25:A35"/>
    <mergeCell ref="B2:B9"/>
    <mergeCell ref="B14:B21"/>
    <mergeCell ref="B26:B33"/>
    <mergeCell ref="B38:B45"/>
    <mergeCell ref="D29:E29"/>
    <mergeCell ref="D11:E11"/>
    <mergeCell ref="D38:I38"/>
    <mergeCell ref="G32:H32"/>
    <mergeCell ref="F41:I41"/>
    <mergeCell ref="G11:H11"/>
    <mergeCell ref="E20:F20"/>
    <mergeCell ref="D17:E17"/>
    <mergeCell ref="D18:F18"/>
    <mergeCell ref="E19:F19"/>
    <mergeCell ref="D14:I14"/>
    <mergeCell ref="G18:I18"/>
    <mergeCell ref="G19:H19"/>
    <mergeCell ref="G20:H20"/>
    <mergeCell ref="E44:F44"/>
    <mergeCell ref="D35:E35"/>
    <mergeCell ref="G42:I42"/>
    <mergeCell ref="G44:H44"/>
    <mergeCell ref="C2:C9"/>
    <mergeCell ref="D2:I2"/>
    <mergeCell ref="D6:F6"/>
    <mergeCell ref="G6:I6"/>
    <mergeCell ref="D5:E5"/>
    <mergeCell ref="E7:F7"/>
    <mergeCell ref="E8:F8"/>
    <mergeCell ref="G8:H8"/>
    <mergeCell ref="D10:E10"/>
    <mergeCell ref="D23:E23"/>
    <mergeCell ref="D41:E41"/>
    <mergeCell ref="C14:C21"/>
  </mergeCells>
  <hyperlinks>
    <hyperlink ref="B47" r:id="rId1" xr:uid="{00000000-0004-0000-0500-000000000000}"/>
    <hyperlink ref="B35" r:id="rId2" xr:uid="{00000000-0004-0000-0500-000001000000}"/>
    <hyperlink ref="B23" r:id="rId3" xr:uid="{00000000-0004-0000-0500-000002000000}"/>
    <hyperlink ref="B11" r:id="rId4" xr:uid="{00000000-0004-0000-0500-000003000000}"/>
  </hyperlinks>
  <pageMargins left="0.39370078740157483" right="7.874015748031496E-2" top="0.74803149606299213" bottom="0.74803149606299213" header="0" footer="0"/>
  <pageSetup paperSize="9" scale="80" orientation="portrait" r:id="rId5"/>
  <headerFooter>
    <oddHeader>&amp;C&amp;11Studio Plus</oddHeader>
    <oddFooter>&amp;C&amp;11&amp;A</oddFooter>
  </headerFooter>
  <drawing r:id="rId6"/>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List63">
    <pageSetUpPr fitToPage="1"/>
  </sheetPr>
  <dimension ref="A1:N57"/>
  <sheetViews>
    <sheetView zoomScale="90" zoomScaleNormal="90" zoomScaleSheetLayoutView="90" workbookViewId="0">
      <selection activeCell="J36" sqref="J36"/>
    </sheetView>
  </sheetViews>
  <sheetFormatPr baseColWidth="10" defaultColWidth="14.3984375" defaultRowHeight="15" customHeight="1"/>
  <cols>
    <col min="1" max="1" width="2.3984375" customWidth="1"/>
    <col min="2" max="2" width="20.796875" customWidth="1"/>
    <col min="3" max="3" width="11.796875" customWidth="1"/>
    <col min="4" max="4" width="9" customWidth="1"/>
    <col min="5" max="5" width="9.796875" customWidth="1"/>
    <col min="6" max="6" width="8.796875" customWidth="1"/>
    <col min="7" max="7" width="20.796875" customWidth="1"/>
    <col min="8" max="8" width="11.796875" customWidth="1"/>
    <col min="9" max="9" width="9" customWidth="1"/>
    <col min="10" max="10" width="10.3984375" customWidth="1"/>
    <col min="11" max="24" width="8.796875" customWidth="1"/>
  </cols>
  <sheetData>
    <row r="1" spans="1:14" ht="18" customHeight="1">
      <c r="A1" s="1845" t="s">
        <v>1763</v>
      </c>
      <c r="B1" s="883" t="s">
        <v>881</v>
      </c>
      <c r="C1" s="323" t="s">
        <v>779</v>
      </c>
      <c r="D1" s="1364" t="s">
        <v>1367</v>
      </c>
      <c r="E1" s="1887"/>
      <c r="F1" s="64"/>
      <c r="G1" s="410" t="s">
        <v>881</v>
      </c>
      <c r="H1" s="323" t="s">
        <v>779</v>
      </c>
      <c r="I1" s="1500" t="s">
        <v>1368</v>
      </c>
      <c r="J1" s="1899"/>
      <c r="K1" s="5"/>
      <c r="L1" s="5"/>
      <c r="M1" s="5"/>
      <c r="N1" s="5"/>
    </row>
    <row r="2" spans="1:14" ht="14.25" customHeight="1">
      <c r="A2" s="1867"/>
      <c r="B2" s="1357" t="s">
        <v>882</v>
      </c>
      <c r="C2" s="1357"/>
      <c r="D2" s="1357"/>
      <c r="E2" s="411"/>
      <c r="F2" s="68"/>
      <c r="G2" s="1866" t="s">
        <v>882</v>
      </c>
      <c r="H2" s="1357"/>
      <c r="I2" s="1357"/>
      <c r="J2" s="289"/>
      <c r="K2" s="5"/>
      <c r="L2" s="5"/>
      <c r="M2" s="5"/>
      <c r="N2" s="5"/>
    </row>
    <row r="3" spans="1:14" ht="18" customHeight="1">
      <c r="A3" s="1867"/>
      <c r="B3" s="1357"/>
      <c r="C3" s="1357"/>
      <c r="D3" s="1357"/>
      <c r="E3" s="598">
        <f>'obsah 1'!L117</f>
        <v>472</v>
      </c>
      <c r="F3" s="107"/>
      <c r="G3" s="1866"/>
      <c r="H3" s="1357"/>
      <c r="I3" s="1357"/>
      <c r="J3" s="598">
        <f>'obsah 1'!L122</f>
        <v>656</v>
      </c>
      <c r="K3" s="5"/>
      <c r="L3" s="5"/>
      <c r="M3" s="5"/>
      <c r="N3" s="5"/>
    </row>
    <row r="4" spans="1:14" ht="14.25" customHeight="1">
      <c r="A4" s="1867"/>
      <c r="B4" s="141"/>
      <c r="C4" s="1889" t="s">
        <v>1061</v>
      </c>
      <c r="D4" s="1890"/>
      <c r="E4" s="1891"/>
      <c r="F4" s="68"/>
      <c r="G4" s="1358"/>
      <c r="H4" s="1889" t="s">
        <v>1061</v>
      </c>
      <c r="I4" s="1890"/>
      <c r="J4" s="1891"/>
      <c r="K4" s="5"/>
      <c r="L4" s="5"/>
      <c r="M4" s="5"/>
      <c r="N4" s="5"/>
    </row>
    <row r="5" spans="1:14" ht="14.25" customHeight="1">
      <c r="A5" s="1867"/>
      <c r="B5" s="275"/>
      <c r="C5" s="42" t="s">
        <v>68</v>
      </c>
      <c r="D5" s="1248" t="s">
        <v>883</v>
      </c>
      <c r="E5" s="1237"/>
      <c r="F5" s="68"/>
      <c r="G5" s="1358"/>
      <c r="H5" s="42" t="s">
        <v>68</v>
      </c>
      <c r="I5" s="1248" t="s">
        <v>883</v>
      </c>
      <c r="J5" s="1237"/>
      <c r="K5" s="5"/>
      <c r="L5" s="5"/>
      <c r="M5" s="5"/>
      <c r="N5" s="5"/>
    </row>
    <row r="6" spans="1:14" ht="14.25" customHeight="1">
      <c r="A6" s="1867"/>
      <c r="B6" s="275"/>
      <c r="C6" s="42" t="s">
        <v>750</v>
      </c>
      <c r="D6" s="1900" t="s">
        <v>1062</v>
      </c>
      <c r="E6" s="1237"/>
      <c r="F6" s="68"/>
      <c r="G6" s="1358"/>
      <c r="H6" s="42" t="s">
        <v>750</v>
      </c>
      <c r="I6" s="1900" t="s">
        <v>390</v>
      </c>
      <c r="J6" s="1901"/>
      <c r="K6" s="5"/>
      <c r="L6" s="148"/>
      <c r="M6" s="5"/>
      <c r="N6" s="5"/>
    </row>
    <row r="7" spans="1:14" ht="14.25" customHeight="1">
      <c r="A7" s="1867"/>
      <c r="B7" s="275"/>
      <c r="C7" s="42"/>
      <c r="D7" s="1248"/>
      <c r="E7" s="1237"/>
      <c r="F7" s="68"/>
      <c r="G7" s="1358"/>
      <c r="H7" s="42"/>
      <c r="I7" s="1248"/>
      <c r="J7" s="1237"/>
      <c r="K7" s="5"/>
      <c r="L7" s="148"/>
      <c r="M7" s="5"/>
      <c r="N7" s="5"/>
    </row>
    <row r="8" spans="1:14" ht="14.25" customHeight="1">
      <c r="A8" s="1867"/>
      <c r="B8" s="275"/>
      <c r="C8" s="146"/>
      <c r="D8" s="1248"/>
      <c r="E8" s="1237"/>
      <c r="F8" s="68"/>
      <c r="G8" s="1358"/>
      <c r="H8" s="146"/>
      <c r="I8" s="1248"/>
      <c r="J8" s="1237"/>
      <c r="K8" s="5"/>
      <c r="L8" s="5"/>
      <c r="M8" s="5"/>
      <c r="N8" s="5"/>
    </row>
    <row r="9" spans="1:14" ht="14.25" customHeight="1" thickBot="1">
      <c r="A9" s="1868"/>
      <c r="B9" s="839"/>
      <c r="C9" s="205"/>
      <c r="D9" s="205"/>
      <c r="E9" s="206"/>
      <c r="F9" s="47"/>
      <c r="G9" s="1902"/>
      <c r="H9" s="205"/>
      <c r="I9" s="205"/>
      <c r="J9" s="206"/>
      <c r="K9" s="5"/>
      <c r="L9" s="5"/>
      <c r="M9" s="5"/>
      <c r="N9" s="5"/>
    </row>
    <row r="10" spans="1:14" ht="10.25" customHeight="1" thickBot="1">
      <c r="N10" s="116"/>
    </row>
    <row r="11" spans="1:14" ht="18" customHeight="1">
      <c r="A11" s="1845" t="s">
        <v>1763</v>
      </c>
      <c r="B11" s="884" t="s">
        <v>884</v>
      </c>
      <c r="C11" s="66" t="s">
        <v>779</v>
      </c>
      <c r="D11" s="1885" t="s">
        <v>1369</v>
      </c>
      <c r="E11" s="1886"/>
      <c r="F11" s="64"/>
      <c r="G11" s="109" t="s">
        <v>884</v>
      </c>
      <c r="H11" s="66" t="s">
        <v>779</v>
      </c>
      <c r="I11" s="1885" t="s">
        <v>1370</v>
      </c>
      <c r="J11" s="1886"/>
      <c r="K11" s="5"/>
      <c r="M11" s="5"/>
      <c r="N11" s="5"/>
    </row>
    <row r="12" spans="1:14" ht="14.25" customHeight="1">
      <c r="A12" s="1867"/>
      <c r="B12" s="1357" t="s">
        <v>885</v>
      </c>
      <c r="C12" s="1357"/>
      <c r="D12" s="1357"/>
      <c r="E12" s="71"/>
      <c r="F12" s="47"/>
      <c r="G12" s="1892" t="s">
        <v>886</v>
      </c>
      <c r="H12" s="1357"/>
      <c r="I12" s="1357"/>
      <c r="J12" s="71"/>
      <c r="K12" s="5"/>
      <c r="L12" s="5"/>
      <c r="M12" s="5"/>
      <c r="N12" s="5"/>
    </row>
    <row r="13" spans="1:14" ht="18" customHeight="1">
      <c r="A13" s="1867"/>
      <c r="B13" s="1357"/>
      <c r="C13" s="1357"/>
      <c r="D13" s="1357"/>
      <c r="E13" s="598">
        <f>'obsah 1'!L118</f>
        <v>680</v>
      </c>
      <c r="F13" s="107"/>
      <c r="G13" s="1892"/>
      <c r="H13" s="1357"/>
      <c r="I13" s="1357"/>
      <c r="J13" s="38">
        <f>'obsah 1'!L123</f>
        <v>540</v>
      </c>
      <c r="K13" s="5"/>
      <c r="L13" s="5"/>
      <c r="M13" s="5"/>
      <c r="N13" s="5"/>
    </row>
    <row r="14" spans="1:14" ht="14.25" customHeight="1">
      <c r="A14" s="1867"/>
      <c r="B14" s="1656"/>
      <c r="C14" s="29"/>
      <c r="D14" s="29"/>
      <c r="E14" s="55">
        <v>496</v>
      </c>
      <c r="F14" s="75"/>
      <c r="G14" s="1893"/>
      <c r="H14" s="29"/>
      <c r="I14" s="29"/>
      <c r="J14" s="55">
        <v>452</v>
      </c>
      <c r="K14" s="5"/>
      <c r="L14" s="5"/>
      <c r="M14" s="5"/>
      <c r="N14" s="5"/>
    </row>
    <row r="15" spans="1:14" ht="14.25" customHeight="1">
      <c r="A15" s="1867"/>
      <c r="B15" s="1656"/>
      <c r="C15" s="1889" t="s">
        <v>1061</v>
      </c>
      <c r="D15" s="1890"/>
      <c r="E15" s="1891"/>
      <c r="F15" s="68"/>
      <c r="G15" s="1893"/>
      <c r="H15" s="1889" t="s">
        <v>1061</v>
      </c>
      <c r="I15" s="1890"/>
      <c r="J15" s="1891"/>
      <c r="L15" s="5"/>
      <c r="M15" s="5"/>
      <c r="N15" s="5"/>
    </row>
    <row r="16" spans="1:14" ht="14.25" customHeight="1">
      <c r="A16" s="1867"/>
      <c r="B16" s="1656"/>
      <c r="C16" s="42" t="s">
        <v>68</v>
      </c>
      <c r="D16" s="43" t="s">
        <v>887</v>
      </c>
      <c r="E16" s="71"/>
      <c r="F16" s="68"/>
      <c r="G16" s="1893"/>
      <c r="H16" s="42" t="s">
        <v>68</v>
      </c>
      <c r="I16" s="1625" t="s">
        <v>770</v>
      </c>
      <c r="J16" s="1620"/>
      <c r="K16" s="5"/>
      <c r="L16" s="5"/>
      <c r="M16" s="5"/>
      <c r="N16" s="5"/>
    </row>
    <row r="17" spans="1:14" ht="14.25" customHeight="1">
      <c r="A17" s="1867"/>
      <c r="B17" s="1656"/>
      <c r="C17" s="42" t="s">
        <v>750</v>
      </c>
      <c r="D17" s="43" t="s">
        <v>390</v>
      </c>
      <c r="E17" s="71"/>
      <c r="F17" s="68"/>
      <c r="G17" s="1893"/>
      <c r="H17" s="42" t="s">
        <v>750</v>
      </c>
      <c r="I17" s="1625" t="s">
        <v>1244</v>
      </c>
      <c r="J17" s="1620"/>
      <c r="K17" s="5"/>
      <c r="L17" s="5"/>
      <c r="M17" s="5"/>
      <c r="N17" s="5"/>
    </row>
    <row r="18" spans="1:14" ht="14.25" customHeight="1">
      <c r="A18" s="1867"/>
      <c r="B18" s="1656"/>
      <c r="C18" s="42"/>
      <c r="D18" s="43"/>
      <c r="E18" s="71"/>
      <c r="F18" s="68"/>
      <c r="G18" s="1893"/>
      <c r="H18" s="42"/>
      <c r="I18" s="1625"/>
      <c r="J18" s="1620"/>
      <c r="K18" s="5"/>
      <c r="L18" s="5"/>
      <c r="M18" s="5"/>
      <c r="N18" s="5"/>
    </row>
    <row r="19" spans="1:14" ht="14.25" customHeight="1">
      <c r="A19" s="1867"/>
      <c r="B19" s="1656"/>
      <c r="C19" s="63"/>
      <c r="D19" s="43"/>
      <c r="E19" s="71"/>
      <c r="F19" s="68"/>
      <c r="G19" s="1893"/>
      <c r="H19" s="63"/>
      <c r="I19" s="1625"/>
      <c r="J19" s="1620"/>
      <c r="K19" s="5"/>
      <c r="M19" s="5"/>
      <c r="N19" s="5"/>
    </row>
    <row r="20" spans="1:14" ht="14.25" customHeight="1" thickBot="1">
      <c r="A20" s="1868"/>
      <c r="B20" s="885"/>
      <c r="C20" s="57"/>
      <c r="D20" s="57"/>
      <c r="E20" s="58"/>
      <c r="F20" s="47"/>
      <c r="G20" s="108"/>
      <c r="H20" s="57"/>
      <c r="I20" s="57"/>
      <c r="J20" s="58"/>
      <c r="K20" s="5"/>
      <c r="L20" s="5"/>
      <c r="M20" s="5"/>
      <c r="N20" s="5"/>
    </row>
    <row r="21" spans="1:14" ht="10.25" customHeight="1" thickBot="1">
      <c r="N21" s="116"/>
    </row>
    <row r="22" spans="1:14" ht="18" customHeight="1">
      <c r="A22" s="1845" t="s">
        <v>1763</v>
      </c>
      <c r="B22" s="883" t="s">
        <v>881</v>
      </c>
      <c r="C22" s="323" t="s">
        <v>779</v>
      </c>
      <c r="D22" s="1364" t="s">
        <v>1371</v>
      </c>
      <c r="E22" s="1887"/>
      <c r="F22" s="64"/>
      <c r="G22" s="410" t="s">
        <v>1243</v>
      </c>
      <c r="H22" s="323" t="s">
        <v>779</v>
      </c>
      <c r="I22" s="1364" t="s">
        <v>1372</v>
      </c>
      <c r="J22" s="1887"/>
      <c r="K22" s="5"/>
      <c r="L22" s="5"/>
      <c r="M22" s="5"/>
      <c r="N22" s="5"/>
    </row>
    <row r="23" spans="1:14" ht="14.25" customHeight="1">
      <c r="A23" s="1867"/>
      <c r="B23" s="1357" t="s">
        <v>882</v>
      </c>
      <c r="C23" s="1357"/>
      <c r="D23" s="1357"/>
      <c r="E23" s="316"/>
      <c r="F23" s="28"/>
      <c r="G23" s="1866" t="s">
        <v>1240</v>
      </c>
      <c r="H23" s="1357"/>
      <c r="I23" s="1357"/>
      <c r="J23" s="316"/>
      <c r="K23" s="5"/>
      <c r="L23" s="5"/>
      <c r="M23" s="5"/>
      <c r="N23" s="5"/>
    </row>
    <row r="24" spans="1:14" ht="18" customHeight="1">
      <c r="A24" s="1867"/>
      <c r="B24" s="1357"/>
      <c r="C24" s="1357"/>
      <c r="D24" s="1357"/>
      <c r="E24" s="598">
        <f>'obsah 1'!L119</f>
        <v>334</v>
      </c>
      <c r="F24" s="107"/>
      <c r="G24" s="1866"/>
      <c r="H24" s="1357"/>
      <c r="I24" s="1357"/>
      <c r="J24" s="112">
        <f>'obsah 1'!L125</f>
        <v>1000</v>
      </c>
      <c r="K24" s="5"/>
      <c r="L24" s="5"/>
      <c r="M24" s="5"/>
      <c r="N24" s="5"/>
    </row>
    <row r="25" spans="1:14" ht="14.25" customHeight="1">
      <c r="A25" s="1867"/>
      <c r="B25" s="275"/>
      <c r="C25" s="348"/>
      <c r="D25" s="348"/>
      <c r="E25" s="235">
        <v>329</v>
      </c>
      <c r="F25" s="75"/>
      <c r="G25" s="1894"/>
      <c r="H25" s="404"/>
      <c r="I25" s="116"/>
      <c r="J25" s="235"/>
      <c r="K25" s="5"/>
      <c r="L25" s="5"/>
      <c r="M25" s="5"/>
      <c r="N25" s="5"/>
    </row>
    <row r="26" spans="1:14" ht="14.25" customHeight="1">
      <c r="A26" s="1867"/>
      <c r="B26" s="275"/>
      <c r="C26" s="1889" t="s">
        <v>1061</v>
      </c>
      <c r="D26" s="1890"/>
      <c r="E26" s="1891"/>
      <c r="F26" s="68"/>
      <c r="G26" s="1894"/>
      <c r="H26" s="1889" t="s">
        <v>1061</v>
      </c>
      <c r="I26" s="1890"/>
      <c r="J26" s="1891"/>
      <c r="K26" s="5"/>
      <c r="L26" s="5"/>
      <c r="M26" s="5"/>
      <c r="N26" s="5"/>
    </row>
    <row r="27" spans="1:14" ht="14.25" customHeight="1">
      <c r="A27" s="1867"/>
      <c r="B27" s="275"/>
      <c r="C27" s="276" t="s">
        <v>68</v>
      </c>
      <c r="D27" s="1213" t="s">
        <v>769</v>
      </c>
      <c r="E27" s="1219"/>
      <c r="F27" s="68"/>
      <c r="G27" s="1894"/>
      <c r="H27" s="493" t="s">
        <v>68</v>
      </c>
      <c r="I27" s="1653" t="s">
        <v>770</v>
      </c>
      <c r="J27" s="1487"/>
      <c r="K27" s="5"/>
      <c r="L27" s="5"/>
      <c r="M27" s="5"/>
      <c r="N27" s="5"/>
    </row>
    <row r="28" spans="1:14" ht="14.25" customHeight="1">
      <c r="A28" s="1867"/>
      <c r="B28" s="275"/>
      <c r="C28" s="478" t="s">
        <v>750</v>
      </c>
      <c r="D28" s="1686" t="s">
        <v>1245</v>
      </c>
      <c r="E28" s="1257"/>
      <c r="F28" s="68"/>
      <c r="G28" s="1894"/>
      <c r="H28" s="478" t="s">
        <v>750</v>
      </c>
      <c r="I28" s="1895" t="s">
        <v>1062</v>
      </c>
      <c r="J28" s="1257"/>
      <c r="K28" s="5"/>
      <c r="L28" s="5"/>
      <c r="M28" s="5"/>
      <c r="N28" s="5"/>
    </row>
    <row r="29" spans="1:14" ht="14.25" customHeight="1">
      <c r="A29" s="1867"/>
      <c r="B29" s="275"/>
      <c r="C29" s="42"/>
      <c r="D29" s="1248"/>
      <c r="E29" s="1237"/>
      <c r="F29" s="68"/>
      <c r="G29" s="1894"/>
      <c r="H29" s="42"/>
      <c r="I29" s="1248"/>
      <c r="J29" s="1237"/>
      <c r="L29" s="5"/>
      <c r="M29" s="5"/>
      <c r="N29" s="5"/>
    </row>
    <row r="30" spans="1:14" ht="14.25" customHeight="1">
      <c r="A30" s="1867"/>
      <c r="B30" s="275"/>
      <c r="C30" s="146"/>
      <c r="D30" s="1248"/>
      <c r="E30" s="1237"/>
      <c r="F30" s="68"/>
      <c r="G30" s="1894"/>
      <c r="H30" s="146"/>
      <c r="I30" s="1248"/>
      <c r="J30" s="1237"/>
      <c r="K30" s="5"/>
      <c r="L30" s="5"/>
      <c r="M30" s="5"/>
      <c r="N30" s="5"/>
    </row>
    <row r="31" spans="1:14" ht="14.25" customHeight="1" thickBot="1">
      <c r="A31" s="1868"/>
      <c r="B31" s="839"/>
      <c r="C31" s="205"/>
      <c r="D31" s="205"/>
      <c r="E31" s="206"/>
      <c r="F31" s="47"/>
      <c r="G31" s="412"/>
      <c r="H31" s="205"/>
      <c r="I31" s="205"/>
      <c r="J31" s="206"/>
      <c r="K31" s="5"/>
      <c r="M31" s="5"/>
      <c r="N31" s="5"/>
    </row>
    <row r="32" spans="1:14" ht="10.25" customHeight="1" thickBot="1">
      <c r="N32" s="116"/>
    </row>
    <row r="33" spans="1:14" ht="18" customHeight="1">
      <c r="A33" s="1845" t="s">
        <v>1763</v>
      </c>
      <c r="B33" s="883" t="s">
        <v>1243</v>
      </c>
      <c r="C33" s="323" t="s">
        <v>779</v>
      </c>
      <c r="D33" s="1364" t="s">
        <v>1373</v>
      </c>
      <c r="E33" s="1887"/>
      <c r="F33" s="64"/>
      <c r="G33" s="410" t="s">
        <v>1242</v>
      </c>
      <c r="H33" s="323" t="s">
        <v>779</v>
      </c>
      <c r="I33" s="1364" t="s">
        <v>1374</v>
      </c>
      <c r="J33" s="1887"/>
      <c r="K33" s="5"/>
      <c r="L33" s="5"/>
      <c r="M33" s="5"/>
      <c r="N33" s="5"/>
    </row>
    <row r="34" spans="1:14" ht="14.25" customHeight="1">
      <c r="A34" s="1867"/>
      <c r="B34" s="1357" t="s">
        <v>1240</v>
      </c>
      <c r="C34" s="1357"/>
      <c r="D34" s="1357"/>
      <c r="E34" s="316"/>
      <c r="F34" s="68"/>
      <c r="G34" s="1866" t="s">
        <v>1241</v>
      </c>
      <c r="H34" s="1357"/>
      <c r="I34" s="1357"/>
      <c r="J34" s="316"/>
      <c r="K34" s="5"/>
      <c r="L34" s="5"/>
      <c r="M34" s="5"/>
      <c r="N34" s="5"/>
    </row>
    <row r="35" spans="1:14" ht="18" customHeight="1">
      <c r="A35" s="1867"/>
      <c r="B35" s="1357"/>
      <c r="C35" s="1357"/>
      <c r="D35" s="1357"/>
      <c r="E35" s="598">
        <f>'obsah 1'!L120</f>
        <v>1284</v>
      </c>
      <c r="F35" s="107"/>
      <c r="G35" s="1866"/>
      <c r="H35" s="1357"/>
      <c r="I35" s="1357"/>
      <c r="J35" s="112">
        <f>'obsah 1'!L126</f>
        <v>1000</v>
      </c>
      <c r="K35" s="5"/>
      <c r="L35" s="5"/>
      <c r="M35" s="5"/>
      <c r="N35" s="5"/>
    </row>
    <row r="36" spans="1:14" ht="14.25" customHeight="1">
      <c r="A36" s="1867"/>
      <c r="B36" s="1656"/>
      <c r="C36" s="348"/>
      <c r="D36" s="348"/>
      <c r="E36" s="235"/>
      <c r="F36" s="75"/>
      <c r="G36" s="1894"/>
      <c r="H36" s="404"/>
      <c r="I36" s="116"/>
      <c r="J36" s="235">
        <v>366</v>
      </c>
      <c r="K36" s="5"/>
      <c r="L36" s="5"/>
      <c r="M36" s="5"/>
      <c r="N36" s="5"/>
    </row>
    <row r="37" spans="1:14" ht="14.25" customHeight="1">
      <c r="A37" s="1867"/>
      <c r="B37" s="1656"/>
      <c r="C37" s="1869" t="s">
        <v>1061</v>
      </c>
      <c r="D37" s="1870"/>
      <c r="E37" s="1871"/>
      <c r="F37" s="68"/>
      <c r="G37" s="1894"/>
      <c r="H37" s="1889" t="s">
        <v>1061</v>
      </c>
      <c r="I37" s="1890"/>
      <c r="J37" s="1891"/>
      <c r="K37" s="5"/>
      <c r="L37" s="5"/>
      <c r="M37" s="5"/>
      <c r="N37" s="5"/>
    </row>
    <row r="38" spans="1:14" ht="14.25" customHeight="1">
      <c r="A38" s="1867"/>
      <c r="B38" s="1656"/>
      <c r="C38" s="276" t="s">
        <v>68</v>
      </c>
      <c r="D38" s="1276" t="s">
        <v>770</v>
      </c>
      <c r="E38" s="1427"/>
      <c r="F38" s="68"/>
      <c r="G38" s="1894"/>
      <c r="H38" s="493" t="s">
        <v>68</v>
      </c>
      <c r="I38" s="1653" t="s">
        <v>770</v>
      </c>
      <c r="J38" s="1487"/>
      <c r="K38" s="5"/>
      <c r="L38" s="5"/>
      <c r="M38" s="5"/>
      <c r="N38" s="5"/>
    </row>
    <row r="39" spans="1:14" ht="14.25" customHeight="1">
      <c r="A39" s="1867"/>
      <c r="B39" s="1656"/>
      <c r="C39" s="276" t="s">
        <v>750</v>
      </c>
      <c r="D39" s="1884" t="s">
        <v>390</v>
      </c>
      <c r="E39" s="1427"/>
      <c r="F39" s="68"/>
      <c r="G39" s="1894"/>
      <c r="H39" s="478" t="s">
        <v>750</v>
      </c>
      <c r="I39" s="1895" t="s">
        <v>1062</v>
      </c>
      <c r="J39" s="1257"/>
      <c r="K39" s="5"/>
      <c r="L39" s="5"/>
      <c r="M39" s="5"/>
      <c r="N39" s="5"/>
    </row>
    <row r="40" spans="1:14" ht="14.25" customHeight="1">
      <c r="A40" s="1867"/>
      <c r="B40" s="1656"/>
      <c r="C40" s="276"/>
      <c r="D40" s="1276"/>
      <c r="E40" s="1427"/>
      <c r="F40" s="68"/>
      <c r="G40" s="1894"/>
      <c r="H40" s="42"/>
      <c r="I40" s="1248"/>
      <c r="J40" s="1237"/>
      <c r="K40" s="5"/>
      <c r="L40" s="5"/>
      <c r="M40" s="5"/>
      <c r="N40" s="5"/>
    </row>
    <row r="41" spans="1:14" ht="14.25" customHeight="1" thickBot="1">
      <c r="A41" s="1868"/>
      <c r="B41" s="1829"/>
      <c r="C41" s="562"/>
      <c r="D41" s="1660"/>
      <c r="E41" s="1801"/>
      <c r="F41" s="68"/>
      <c r="G41" s="1897"/>
      <c r="H41" s="361"/>
      <c r="I41" s="1346"/>
      <c r="J41" s="1896"/>
      <c r="K41" s="5"/>
      <c r="L41" s="5"/>
      <c r="M41" s="5"/>
      <c r="N41" s="5"/>
    </row>
    <row r="42" spans="1:14" ht="10.25" customHeight="1" thickBot="1">
      <c r="N42" s="116"/>
    </row>
    <row r="43" spans="1:14" ht="18" customHeight="1">
      <c r="A43" s="1845" t="s">
        <v>1763</v>
      </c>
      <c r="B43" s="883" t="s">
        <v>1242</v>
      </c>
      <c r="C43" s="323" t="s">
        <v>779</v>
      </c>
      <c r="D43" s="1364" t="s">
        <v>1385</v>
      </c>
      <c r="E43" s="1887"/>
      <c r="F43" s="64"/>
      <c r="G43" s="479"/>
      <c r="H43" s="155"/>
      <c r="I43" s="480"/>
      <c r="J43" s="275"/>
      <c r="K43" s="5"/>
      <c r="L43" s="5"/>
      <c r="M43" s="5"/>
      <c r="N43" s="5"/>
    </row>
    <row r="44" spans="1:14" ht="14.25" customHeight="1">
      <c r="A44" s="1867"/>
      <c r="B44" s="1357" t="s">
        <v>1241</v>
      </c>
      <c r="C44" s="1357"/>
      <c r="D44" s="1357"/>
      <c r="E44" s="316"/>
      <c r="F44" s="68"/>
      <c r="G44" s="404"/>
      <c r="H44" s="404"/>
      <c r="I44" s="404"/>
      <c r="J44" s="150"/>
      <c r="K44" s="5"/>
      <c r="L44" s="5"/>
      <c r="M44" s="5"/>
      <c r="N44" s="5"/>
    </row>
    <row r="45" spans="1:14" ht="18" customHeight="1">
      <c r="A45" s="1867"/>
      <c r="B45" s="1357"/>
      <c r="C45" s="1357"/>
      <c r="D45" s="1357"/>
      <c r="E45" s="112">
        <f>'obsah 1'!L121</f>
        <v>1284</v>
      </c>
      <c r="F45" s="107"/>
      <c r="G45" s="404"/>
      <c r="H45" s="404"/>
      <c r="I45" s="404"/>
      <c r="J45" s="390"/>
      <c r="K45" s="5"/>
      <c r="L45" s="5"/>
      <c r="M45" s="5"/>
      <c r="N45" s="5"/>
    </row>
    <row r="46" spans="1:14" ht="14.25" customHeight="1">
      <c r="A46" s="1867"/>
      <c r="B46" s="1656"/>
      <c r="C46" s="348"/>
      <c r="D46" s="348"/>
      <c r="E46" s="235">
        <v>366</v>
      </c>
      <c r="F46" s="75"/>
      <c r="G46" s="275"/>
      <c r="H46" s="348"/>
      <c r="I46" s="348"/>
      <c r="J46" s="113"/>
      <c r="K46" s="5"/>
      <c r="L46" s="5"/>
      <c r="M46" s="5"/>
      <c r="N46" s="5"/>
    </row>
    <row r="47" spans="1:14" ht="14.25" customHeight="1">
      <c r="A47" s="1867"/>
      <c r="B47" s="1656"/>
      <c r="C47" s="1889" t="s">
        <v>1061</v>
      </c>
      <c r="D47" s="1890"/>
      <c r="E47" s="1891"/>
      <c r="F47" s="68"/>
      <c r="G47" s="275"/>
      <c r="H47" s="348"/>
      <c r="I47" s="348"/>
      <c r="J47" s="275"/>
      <c r="K47" s="5"/>
      <c r="L47" s="5"/>
      <c r="M47" s="5"/>
      <c r="N47" s="5"/>
    </row>
    <row r="48" spans="1:14" ht="14.25" customHeight="1">
      <c r="A48" s="1867"/>
      <c r="B48" s="1656"/>
      <c r="C48" s="276" t="s">
        <v>68</v>
      </c>
      <c r="D48" s="1213" t="s">
        <v>770</v>
      </c>
      <c r="E48" s="1427"/>
      <c r="F48" s="68"/>
      <c r="G48" s="275"/>
      <c r="H48" s="131"/>
      <c r="I48" s="131"/>
      <c r="J48" s="275"/>
      <c r="K48" s="5"/>
      <c r="L48" s="5"/>
      <c r="M48" s="5"/>
      <c r="N48" s="5"/>
    </row>
    <row r="49" spans="1:14" ht="14.25" customHeight="1">
      <c r="A49" s="1867"/>
      <c r="B49" s="1656"/>
      <c r="C49" s="276" t="s">
        <v>750</v>
      </c>
      <c r="D49" s="1888" t="s">
        <v>390</v>
      </c>
      <c r="E49" s="1427"/>
      <c r="F49" s="68"/>
      <c r="G49" s="275"/>
      <c r="H49" s="131"/>
      <c r="I49" s="325"/>
      <c r="J49" s="275"/>
      <c r="K49" s="5"/>
      <c r="L49" s="5"/>
      <c r="M49" s="5"/>
      <c r="N49" s="5"/>
    </row>
    <row r="50" spans="1:14" ht="14.25" customHeight="1">
      <c r="A50" s="1867"/>
      <c r="B50" s="1656"/>
      <c r="C50" s="599"/>
      <c r="D50" s="1225"/>
      <c r="E50" s="1228"/>
      <c r="F50" s="68"/>
      <c r="G50" s="275"/>
      <c r="H50" s="131"/>
      <c r="I50" s="131"/>
      <c r="J50" s="275"/>
      <c r="K50" s="5"/>
      <c r="L50" s="5"/>
      <c r="M50" s="5"/>
      <c r="N50" s="5"/>
    </row>
    <row r="51" spans="1:14" ht="14.25" customHeight="1">
      <c r="A51" s="1867"/>
      <c r="B51" s="1656"/>
      <c r="C51" s="339"/>
      <c r="D51" s="1276"/>
      <c r="E51" s="1427"/>
      <c r="F51" s="68"/>
      <c r="G51" s="275"/>
      <c r="H51" s="283"/>
      <c r="I51" s="131"/>
      <c r="J51" s="275"/>
      <c r="K51" s="5"/>
      <c r="L51" s="5"/>
      <c r="M51" s="5"/>
      <c r="N51" s="5"/>
    </row>
    <row r="52" spans="1:14" ht="14.25" customHeight="1" thickBot="1">
      <c r="A52" s="1868"/>
      <c r="B52" s="1829"/>
      <c r="C52" s="355"/>
      <c r="D52" s="1662"/>
      <c r="E52" s="1898"/>
      <c r="F52" s="7"/>
      <c r="G52" s="275"/>
      <c r="H52" s="131"/>
      <c r="I52" s="131"/>
      <c r="J52" s="131"/>
      <c r="K52" s="5"/>
      <c r="L52" s="5"/>
      <c r="M52" s="5"/>
      <c r="N52" s="5"/>
    </row>
    <row r="53" spans="1:14" ht="14.25" customHeight="1">
      <c r="B53" s="5"/>
      <c r="C53" s="5"/>
      <c r="D53" s="5"/>
      <c r="E53" s="5"/>
      <c r="F53" s="5"/>
      <c r="G53" s="5"/>
      <c r="H53" s="5"/>
      <c r="I53" s="5"/>
      <c r="J53" s="5"/>
      <c r="K53" s="5"/>
      <c r="L53" s="5"/>
      <c r="M53" s="5"/>
      <c r="N53" s="5"/>
    </row>
    <row r="54" spans="1:14" ht="14.25" customHeight="1">
      <c r="B54" s="1" t="s">
        <v>822</v>
      </c>
      <c r="C54" s="5"/>
      <c r="D54" s="5"/>
      <c r="E54" s="5"/>
      <c r="F54" s="5"/>
      <c r="G54" s="5"/>
      <c r="H54" s="5"/>
      <c r="I54" s="5"/>
      <c r="J54" s="5"/>
      <c r="K54" s="5"/>
      <c r="L54" s="5"/>
      <c r="M54" s="5"/>
      <c r="N54" s="5"/>
    </row>
    <row r="55" spans="1:14" ht="14.25" customHeight="1">
      <c r="B55" s="5"/>
      <c r="C55" s="5"/>
      <c r="D55" s="5"/>
      <c r="E55" s="5"/>
      <c r="F55" s="5"/>
      <c r="G55" s="5"/>
      <c r="H55" s="5"/>
      <c r="I55" s="5"/>
      <c r="J55" s="5"/>
      <c r="K55" s="5"/>
      <c r="L55" s="5"/>
      <c r="M55" s="5"/>
      <c r="N55" s="5"/>
    </row>
    <row r="56" spans="1:14" ht="14.25" customHeight="1">
      <c r="B56" s="5"/>
      <c r="C56" s="5"/>
      <c r="D56" s="5"/>
      <c r="E56" s="5"/>
      <c r="F56" s="5"/>
      <c r="G56" s="5"/>
      <c r="H56" s="5"/>
      <c r="I56" s="5"/>
      <c r="J56" s="5"/>
      <c r="K56" s="5"/>
      <c r="L56" s="5"/>
      <c r="M56" s="5"/>
      <c r="N56" s="5"/>
    </row>
    <row r="57" spans="1:14" ht="14.25" customHeight="1">
      <c r="B57" s="5"/>
      <c r="C57" s="5"/>
      <c r="D57" s="5"/>
      <c r="E57" s="5"/>
      <c r="F57" s="5"/>
      <c r="G57" s="5"/>
      <c r="H57" s="5"/>
      <c r="I57" s="5"/>
      <c r="J57" s="5"/>
      <c r="K57" s="5"/>
      <c r="L57" s="5"/>
      <c r="M57" s="5"/>
      <c r="N57" s="5"/>
    </row>
  </sheetData>
  <mergeCells count="72">
    <mergeCell ref="D1:E1"/>
    <mergeCell ref="C4:E4"/>
    <mergeCell ref="D5:E5"/>
    <mergeCell ref="D6:E6"/>
    <mergeCell ref="D7:E7"/>
    <mergeCell ref="B2:D3"/>
    <mergeCell ref="I1:J1"/>
    <mergeCell ref="G2:I3"/>
    <mergeCell ref="H4:J4"/>
    <mergeCell ref="I30:J30"/>
    <mergeCell ref="I8:J8"/>
    <mergeCell ref="I5:J5"/>
    <mergeCell ref="I28:J28"/>
    <mergeCell ref="I6:J6"/>
    <mergeCell ref="I29:J29"/>
    <mergeCell ref="I7:J7"/>
    <mergeCell ref="I18:J18"/>
    <mergeCell ref="I19:J19"/>
    <mergeCell ref="I27:J27"/>
    <mergeCell ref="I11:J11"/>
    <mergeCell ref="H15:J15"/>
    <mergeCell ref="G4:G9"/>
    <mergeCell ref="I39:J39"/>
    <mergeCell ref="B34:D35"/>
    <mergeCell ref="G34:I35"/>
    <mergeCell ref="B46:B52"/>
    <mergeCell ref="B36:B41"/>
    <mergeCell ref="I40:J40"/>
    <mergeCell ref="I41:J41"/>
    <mergeCell ref="B44:D45"/>
    <mergeCell ref="D43:E43"/>
    <mergeCell ref="G36:G41"/>
    <mergeCell ref="D52:E52"/>
    <mergeCell ref="I33:J33"/>
    <mergeCell ref="I38:J38"/>
    <mergeCell ref="D38:E38"/>
    <mergeCell ref="D33:E33"/>
    <mergeCell ref="H37:J37"/>
    <mergeCell ref="I16:J16"/>
    <mergeCell ref="I17:J17"/>
    <mergeCell ref="D30:E30"/>
    <mergeCell ref="G12:I13"/>
    <mergeCell ref="G14:G19"/>
    <mergeCell ref="G23:I24"/>
    <mergeCell ref="G25:G30"/>
    <mergeCell ref="I22:J22"/>
    <mergeCell ref="C26:E26"/>
    <mergeCell ref="D27:E27"/>
    <mergeCell ref="D28:E28"/>
    <mergeCell ref="D29:E29"/>
    <mergeCell ref="B23:D24"/>
    <mergeCell ref="H26:J26"/>
    <mergeCell ref="D8:E8"/>
    <mergeCell ref="D50:E50"/>
    <mergeCell ref="D51:E51"/>
    <mergeCell ref="B12:D13"/>
    <mergeCell ref="B14:B19"/>
    <mergeCell ref="D39:E39"/>
    <mergeCell ref="D40:E40"/>
    <mergeCell ref="D41:E41"/>
    <mergeCell ref="D11:E11"/>
    <mergeCell ref="D22:E22"/>
    <mergeCell ref="D48:E48"/>
    <mergeCell ref="D49:E49"/>
    <mergeCell ref="C15:E15"/>
    <mergeCell ref="C37:E37"/>
    <mergeCell ref="C47:E47"/>
    <mergeCell ref="A43:A52"/>
    <mergeCell ref="A33:A41"/>
    <mergeCell ref="A22:A31"/>
    <mergeCell ref="A11:A20"/>
    <mergeCell ref="A1:A9"/>
  </mergeCells>
  <hyperlinks>
    <hyperlink ref="C4:E4" r:id="rId1" display="odkaz na web" xr:uid="{00000000-0004-0000-3C00-000000000000}"/>
    <hyperlink ref="H4:J4" r:id="rId2" display="odkaz na web" xr:uid="{00000000-0004-0000-3C00-000001000000}"/>
    <hyperlink ref="C15:E15" r:id="rId3" display="odkaz na web" xr:uid="{00000000-0004-0000-3C00-000002000000}"/>
    <hyperlink ref="H15:J15" r:id="rId4" display="odkaz na web" xr:uid="{00000000-0004-0000-3C00-000003000000}"/>
    <hyperlink ref="C26:E26" r:id="rId5" display="odkaz na web" xr:uid="{00000000-0004-0000-3C00-000004000000}"/>
    <hyperlink ref="H26:J26" r:id="rId6" display="odkaz na web" xr:uid="{00000000-0004-0000-3C00-000005000000}"/>
    <hyperlink ref="C37:E37" r:id="rId7" display="odkaz na web" xr:uid="{00000000-0004-0000-3C00-000006000000}"/>
    <hyperlink ref="H37:J37" r:id="rId8" display="odkaz na web" xr:uid="{00000000-0004-0000-3C00-000007000000}"/>
    <hyperlink ref="C47:E47" r:id="rId9" display="odkaz na web" xr:uid="{00000000-0004-0000-3C00-000008000000}"/>
  </hyperlinks>
  <pageMargins left="0.39370078740157483" right="7.874015748031496E-2" top="0.74803149606299213" bottom="0.74803149606299213" header="0" footer="0"/>
  <pageSetup paperSize="9" scale="90" orientation="portrait" r:id="rId10"/>
  <headerFooter>
    <oddHeader>&amp;C&amp;11Koponenty</oddHeader>
    <oddFooter>&amp;C&amp;11&amp;A</oddFooter>
  </headerFooter>
  <drawing r:id="rId1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pageSetUpPr fitToPage="1"/>
  </sheetPr>
  <dimension ref="A1:R69"/>
  <sheetViews>
    <sheetView zoomScale="90" zoomScaleNormal="90" zoomScaleSheetLayoutView="90" workbookViewId="0">
      <selection activeCell="J48" sqref="J48"/>
    </sheetView>
  </sheetViews>
  <sheetFormatPr baseColWidth="10" defaultColWidth="14.3984375" defaultRowHeight="14"/>
  <cols>
    <col min="1" max="1" width="2.3984375" customWidth="1"/>
    <col min="2" max="2" width="22.19921875" customWidth="1"/>
    <col min="3" max="3" width="15.3984375" customWidth="1"/>
    <col min="4" max="5" width="9" customWidth="1"/>
    <col min="6" max="6" width="8.796875" customWidth="1"/>
    <col min="7" max="7" width="20.796875" customWidth="1"/>
    <col min="8" max="8" width="15.3984375" customWidth="1"/>
    <col min="9" max="9" width="9" customWidth="1"/>
    <col min="10" max="10" width="11.19921875" customWidth="1"/>
    <col min="11" max="13" width="8.796875" customWidth="1"/>
    <col min="14" max="14" width="34.59765625" style="116" customWidth="1"/>
    <col min="15" max="15" width="63.59765625" style="116" customWidth="1"/>
    <col min="16" max="16" width="42.59765625" style="116" customWidth="1"/>
    <col min="17" max="18" width="8.796875" style="116" customWidth="1"/>
    <col min="19" max="27" width="8.796875" customWidth="1"/>
  </cols>
  <sheetData>
    <row r="1" spans="1:11" ht="18" customHeight="1">
      <c r="A1" s="1845" t="s">
        <v>1763</v>
      </c>
      <c r="B1" s="888" t="s">
        <v>1835</v>
      </c>
      <c r="C1" s="889" t="s">
        <v>779</v>
      </c>
      <c r="D1" s="1906" t="s">
        <v>1375</v>
      </c>
      <c r="E1" s="1908"/>
      <c r="F1" s="886"/>
      <c r="G1" s="888" t="s">
        <v>1836</v>
      </c>
      <c r="H1" s="889" t="s">
        <v>779</v>
      </c>
      <c r="I1" s="1906" t="s">
        <v>1376</v>
      </c>
      <c r="J1" s="1907"/>
    </row>
    <row r="2" spans="1:11" ht="14.25" customHeight="1">
      <c r="A2" s="1867"/>
      <c r="B2" s="1474" t="s">
        <v>1338</v>
      </c>
      <c r="C2" s="1771"/>
      <c r="D2" s="1771"/>
      <c r="E2" s="548"/>
      <c r="G2" s="1474" t="s">
        <v>896</v>
      </c>
      <c r="H2" s="1771"/>
      <c r="I2" s="1771"/>
      <c r="J2" s="548"/>
    </row>
    <row r="3" spans="1:11" ht="18" customHeight="1">
      <c r="A3" s="1867"/>
      <c r="B3" s="1460"/>
      <c r="C3" s="1771"/>
      <c r="D3" s="1771"/>
      <c r="E3" s="552">
        <f>'obsah 1'!L128</f>
        <v>972</v>
      </c>
      <c r="G3" s="1460"/>
      <c r="H3" s="1771"/>
      <c r="I3" s="1771"/>
      <c r="J3" s="552">
        <f>'obsah 1'!L133</f>
        <v>1020</v>
      </c>
    </row>
    <row r="4" spans="1:11" ht="14.25" customHeight="1">
      <c r="A4" s="1867"/>
      <c r="B4" s="1460"/>
      <c r="C4" s="1771"/>
      <c r="D4" s="1771"/>
      <c r="E4" s="549"/>
      <c r="G4" s="1460"/>
      <c r="H4" s="1771"/>
      <c r="I4" s="1771"/>
      <c r="J4" s="549">
        <v>982</v>
      </c>
    </row>
    <row r="5" spans="1:11" ht="14.25" customHeight="1">
      <c r="A5" s="1867"/>
      <c r="B5" s="1255"/>
      <c r="C5" s="550"/>
      <c r="D5" s="551"/>
      <c r="E5" s="552"/>
      <c r="G5" s="1255"/>
      <c r="H5" s="550"/>
      <c r="I5" s="551"/>
      <c r="J5" s="552"/>
    </row>
    <row r="6" spans="1:11" ht="14.25" customHeight="1">
      <c r="A6" s="1867"/>
      <c r="B6" s="1460"/>
      <c r="C6" s="10" t="s">
        <v>68</v>
      </c>
      <c r="D6" s="1911" t="s">
        <v>330</v>
      </c>
      <c r="E6" s="1912"/>
      <c r="G6" s="1460"/>
      <c r="H6" s="10" t="s">
        <v>68</v>
      </c>
      <c r="I6" s="1911" t="s">
        <v>898</v>
      </c>
      <c r="J6" s="1912"/>
    </row>
    <row r="7" spans="1:11" ht="14.25" customHeight="1">
      <c r="A7" s="1867"/>
      <c r="B7" s="1460"/>
      <c r="C7" s="10" t="s">
        <v>890</v>
      </c>
      <c r="D7" s="1911" t="s">
        <v>891</v>
      </c>
      <c r="E7" s="1912"/>
      <c r="G7" s="1460"/>
      <c r="H7" s="10" t="s">
        <v>890</v>
      </c>
      <c r="I7" s="1911" t="s">
        <v>900</v>
      </c>
      <c r="J7" s="1912"/>
    </row>
    <row r="8" spans="1:11" ht="14.25" customHeight="1">
      <c r="A8" s="1867"/>
      <c r="B8" s="1460"/>
      <c r="C8" s="10" t="s">
        <v>1339</v>
      </c>
      <c r="D8" s="1911" t="s">
        <v>893</v>
      </c>
      <c r="E8" s="1912"/>
      <c r="G8" s="1460"/>
      <c r="H8" s="10" t="s">
        <v>1339</v>
      </c>
      <c r="I8" s="1911" t="s">
        <v>893</v>
      </c>
      <c r="J8" s="1912"/>
    </row>
    <row r="9" spans="1:11" ht="14.25" customHeight="1">
      <c r="A9" s="1867"/>
      <c r="B9" s="1460"/>
      <c r="C9" s="553" t="s">
        <v>1321</v>
      </c>
      <c r="D9" s="1911" t="s">
        <v>1322</v>
      </c>
      <c r="E9" s="1912"/>
      <c r="G9" s="1460"/>
      <c r="H9" s="554" t="s">
        <v>1321</v>
      </c>
      <c r="I9" s="1911" t="s">
        <v>1340</v>
      </c>
      <c r="J9" s="1912"/>
    </row>
    <row r="10" spans="1:11" ht="14.25" customHeight="1" thickBot="1">
      <c r="A10" s="1868"/>
      <c r="B10" s="555"/>
      <c r="C10" s="890" t="s">
        <v>1341</v>
      </c>
      <c r="D10" s="890"/>
      <c r="E10" s="891"/>
      <c r="G10" s="555"/>
      <c r="H10" s="1904" t="s">
        <v>1342</v>
      </c>
      <c r="I10" s="1904"/>
      <c r="J10" s="1905"/>
    </row>
    <row r="11" spans="1:11" ht="10.25" customHeight="1" thickBot="1"/>
    <row r="12" spans="1:11" ht="18" customHeight="1">
      <c r="A12" s="1845" t="s">
        <v>1763</v>
      </c>
      <c r="B12" s="888" t="s">
        <v>1837</v>
      </c>
      <c r="C12" s="889" t="s">
        <v>779</v>
      </c>
      <c r="D12" s="1906" t="s">
        <v>1377</v>
      </c>
      <c r="E12" s="1907"/>
      <c r="F12" s="696"/>
      <c r="G12" s="888" t="s">
        <v>1838</v>
      </c>
      <c r="H12" s="889" t="s">
        <v>779</v>
      </c>
      <c r="I12" s="1906" t="s">
        <v>1378</v>
      </c>
      <c r="J12" s="1907"/>
      <c r="K12" s="5"/>
    </row>
    <row r="13" spans="1:11" ht="14.25" customHeight="1">
      <c r="A13" s="1867"/>
      <c r="B13" s="1474" t="s">
        <v>1343</v>
      </c>
      <c r="C13" s="1771"/>
      <c r="D13" s="1771"/>
      <c r="E13" s="548"/>
      <c r="F13" s="19"/>
      <c r="G13" s="1474" t="s">
        <v>1344</v>
      </c>
      <c r="H13" s="1771"/>
      <c r="I13" s="1771"/>
      <c r="J13" s="548"/>
      <c r="K13" s="5"/>
    </row>
    <row r="14" spans="1:11" ht="18" customHeight="1">
      <c r="A14" s="1867"/>
      <c r="B14" s="1460"/>
      <c r="C14" s="1771"/>
      <c r="D14" s="1771"/>
      <c r="E14" s="552">
        <f>'obsah 1'!L129</f>
        <v>612</v>
      </c>
      <c r="F14" s="27"/>
      <c r="G14" s="1460"/>
      <c r="H14" s="1771"/>
      <c r="I14" s="1771"/>
      <c r="J14" s="552">
        <f>'obsah 1'!L134</f>
        <v>3332</v>
      </c>
      <c r="K14" s="5"/>
    </row>
    <row r="15" spans="1:11" ht="14.25" customHeight="1">
      <c r="A15" s="1867"/>
      <c r="B15" s="1460"/>
      <c r="C15" s="1771"/>
      <c r="D15" s="1771"/>
      <c r="E15" s="549"/>
      <c r="F15" s="20"/>
      <c r="G15" s="1460"/>
      <c r="H15" s="1771"/>
      <c r="I15" s="1771"/>
      <c r="J15" s="549">
        <v>982</v>
      </c>
      <c r="K15" s="5"/>
    </row>
    <row r="16" spans="1:11" ht="14.25" customHeight="1">
      <c r="A16" s="1867"/>
      <c r="B16" s="1255"/>
      <c r="C16" s="1922"/>
      <c r="D16" s="1916"/>
      <c r="E16" s="1923"/>
      <c r="F16" s="19"/>
      <c r="G16" s="1255"/>
      <c r="H16" s="550"/>
      <c r="I16" s="551"/>
      <c r="J16" s="552"/>
      <c r="K16" s="5"/>
    </row>
    <row r="17" spans="1:11" ht="14.25" customHeight="1">
      <c r="A17" s="1867"/>
      <c r="B17" s="1460"/>
      <c r="C17" s="10" t="s">
        <v>68</v>
      </c>
      <c r="D17" s="1911" t="s">
        <v>1364</v>
      </c>
      <c r="E17" s="1912"/>
      <c r="F17" s="19"/>
      <c r="G17" s="1460"/>
      <c r="H17" s="10" t="s">
        <v>68</v>
      </c>
      <c r="I17" s="1911" t="s">
        <v>1345</v>
      </c>
      <c r="J17" s="1912"/>
      <c r="K17" s="5"/>
    </row>
    <row r="18" spans="1:11" ht="14.25" customHeight="1">
      <c r="A18" s="1867"/>
      <c r="B18" s="1460"/>
      <c r="C18" s="10" t="s">
        <v>890</v>
      </c>
      <c r="D18" s="1911" t="s">
        <v>891</v>
      </c>
      <c r="E18" s="1912"/>
      <c r="F18" s="19"/>
      <c r="G18" s="1460"/>
      <c r="H18" s="10" t="s">
        <v>890</v>
      </c>
      <c r="I18" s="1911" t="s">
        <v>891</v>
      </c>
      <c r="J18" s="1912"/>
      <c r="K18" s="5"/>
    </row>
    <row r="19" spans="1:11" ht="14.25" customHeight="1">
      <c r="A19" s="1867"/>
      <c r="B19" s="1460"/>
      <c r="C19" s="10" t="s">
        <v>1339</v>
      </c>
      <c r="D19" s="1911" t="s">
        <v>893</v>
      </c>
      <c r="E19" s="1912"/>
      <c r="F19" s="19"/>
      <c r="G19" s="1460"/>
      <c r="H19" s="10" t="s">
        <v>1339</v>
      </c>
      <c r="I19" s="1911" t="s">
        <v>893</v>
      </c>
      <c r="J19" s="1912"/>
      <c r="K19" s="5"/>
    </row>
    <row r="20" spans="1:11" ht="14.25" customHeight="1">
      <c r="A20" s="1867"/>
      <c r="B20" s="1460"/>
      <c r="C20" s="553" t="s">
        <v>1321</v>
      </c>
      <c r="D20" s="1911" t="s">
        <v>1322</v>
      </c>
      <c r="E20" s="1912"/>
      <c r="F20" s="19"/>
      <c r="G20" s="1460"/>
      <c r="H20" s="554" t="s">
        <v>1321</v>
      </c>
      <c r="I20" s="1911" t="s">
        <v>1346</v>
      </c>
      <c r="J20" s="1912"/>
      <c r="K20" s="5"/>
    </row>
    <row r="21" spans="1:11" ht="14.25" customHeight="1" thickBot="1">
      <c r="A21" s="1868"/>
      <c r="B21" s="555"/>
      <c r="C21" s="1904" t="s">
        <v>1347</v>
      </c>
      <c r="D21" s="1904"/>
      <c r="E21" s="1905"/>
      <c r="F21" s="7"/>
      <c r="G21" s="555"/>
      <c r="H21" s="1904" t="s">
        <v>1348</v>
      </c>
      <c r="I21" s="1904"/>
      <c r="J21" s="1905"/>
      <c r="K21" s="5"/>
    </row>
    <row r="22" spans="1:11" ht="10.25" customHeight="1" thickBot="1"/>
    <row r="23" spans="1:11" ht="18" customHeight="1">
      <c r="A23" s="1845" t="s">
        <v>1763</v>
      </c>
      <c r="B23" s="888" t="s">
        <v>1839</v>
      </c>
      <c r="C23" s="889" t="s">
        <v>779</v>
      </c>
      <c r="D23" s="1906" t="s">
        <v>1379</v>
      </c>
      <c r="E23" s="1907"/>
      <c r="F23" s="887"/>
      <c r="G23" s="888" t="s">
        <v>1840</v>
      </c>
      <c r="H23" s="889" t="s">
        <v>779</v>
      </c>
      <c r="I23" s="1906" t="s">
        <v>1380</v>
      </c>
      <c r="J23" s="1907"/>
      <c r="K23" s="5"/>
    </row>
    <row r="24" spans="1:11" ht="14.25" customHeight="1">
      <c r="A24" s="1867"/>
      <c r="B24" s="1474" t="s">
        <v>1349</v>
      </c>
      <c r="C24" s="1771"/>
      <c r="D24" s="1771"/>
      <c r="E24" s="548"/>
      <c r="F24" s="7"/>
      <c r="G24" s="1474" t="s">
        <v>894</v>
      </c>
      <c r="H24" s="1771"/>
      <c r="I24" s="1771"/>
      <c r="J24" s="548"/>
      <c r="K24" s="5"/>
    </row>
    <row r="25" spans="1:11" ht="18" customHeight="1">
      <c r="A25" s="1867"/>
      <c r="B25" s="1460"/>
      <c r="C25" s="1771"/>
      <c r="D25" s="1771"/>
      <c r="E25" s="552">
        <f>'obsah 1'!L130</f>
        <v>1596</v>
      </c>
      <c r="F25" s="7"/>
      <c r="G25" s="1460"/>
      <c r="H25" s="1771"/>
      <c r="I25" s="1771"/>
      <c r="J25" s="552">
        <f>'obsah 1'!L135</f>
        <v>1144</v>
      </c>
      <c r="K25" s="5"/>
    </row>
    <row r="26" spans="1:11" ht="14.25" customHeight="1">
      <c r="A26" s="1867"/>
      <c r="B26" s="1460"/>
      <c r="C26" s="1771"/>
      <c r="D26" s="1771"/>
      <c r="E26" s="549">
        <v>982</v>
      </c>
      <c r="F26" s="7"/>
      <c r="G26" s="1460"/>
      <c r="H26" s="1771"/>
      <c r="I26" s="1771"/>
      <c r="J26" s="549">
        <v>1418</v>
      </c>
      <c r="K26" s="5"/>
    </row>
    <row r="27" spans="1:11" ht="14.25" customHeight="1">
      <c r="A27" s="1867"/>
      <c r="B27" s="1255"/>
      <c r="C27" s="550"/>
      <c r="D27" s="551"/>
      <c r="E27" s="552"/>
      <c r="F27" s="7"/>
      <c r="G27" s="1255"/>
      <c r="H27" s="1922"/>
      <c r="I27" s="1916"/>
      <c r="J27" s="1923"/>
      <c r="K27" s="5"/>
    </row>
    <row r="28" spans="1:11" ht="14.25" customHeight="1">
      <c r="A28" s="1867"/>
      <c r="B28" s="1460"/>
      <c r="C28" s="10" t="s">
        <v>68</v>
      </c>
      <c r="D28" s="1911" t="s">
        <v>1365</v>
      </c>
      <c r="E28" s="1912"/>
      <c r="F28" s="7"/>
      <c r="G28" s="1460"/>
      <c r="H28" s="10" t="s">
        <v>68</v>
      </c>
      <c r="I28" s="1911" t="s">
        <v>1350</v>
      </c>
      <c r="J28" s="1912"/>
      <c r="K28" s="5"/>
    </row>
    <row r="29" spans="1:11" ht="14.25" customHeight="1">
      <c r="A29" s="1867"/>
      <c r="B29" s="1460"/>
      <c r="C29" s="10" t="s">
        <v>890</v>
      </c>
      <c r="D29" s="1911" t="s">
        <v>891</v>
      </c>
      <c r="E29" s="1912"/>
      <c r="F29" s="7"/>
      <c r="G29" s="1460"/>
      <c r="H29" s="10" t="s">
        <v>890</v>
      </c>
      <c r="I29" s="1911" t="s">
        <v>895</v>
      </c>
      <c r="J29" s="1912"/>
      <c r="K29" s="5"/>
    </row>
    <row r="30" spans="1:11" ht="14.25" customHeight="1">
      <c r="A30" s="1867"/>
      <c r="B30" s="1460"/>
      <c r="C30" s="10" t="s">
        <v>1339</v>
      </c>
      <c r="D30" s="1911" t="s">
        <v>893</v>
      </c>
      <c r="E30" s="1912"/>
      <c r="F30" s="7"/>
      <c r="G30" s="1460"/>
      <c r="H30" s="10" t="s">
        <v>1339</v>
      </c>
      <c r="I30" s="1911" t="s">
        <v>893</v>
      </c>
      <c r="J30" s="1912"/>
      <c r="K30" s="5"/>
    </row>
    <row r="31" spans="1:11" ht="14.25" customHeight="1">
      <c r="A31" s="1867"/>
      <c r="B31" s="1460"/>
      <c r="C31" s="554" t="s">
        <v>1321</v>
      </c>
      <c r="D31" s="1911" t="s">
        <v>1322</v>
      </c>
      <c r="E31" s="1912"/>
      <c r="F31" s="7"/>
      <c r="G31" s="1460"/>
      <c r="H31" s="553" t="s">
        <v>1321</v>
      </c>
      <c r="I31" s="1911" t="s">
        <v>1351</v>
      </c>
      <c r="J31" s="1912"/>
      <c r="K31" s="5"/>
    </row>
    <row r="32" spans="1:11" ht="14.25" customHeight="1" thickBot="1">
      <c r="A32" s="1868"/>
      <c r="B32" s="555"/>
      <c r="C32" s="1904" t="s">
        <v>1352</v>
      </c>
      <c r="D32" s="1904"/>
      <c r="E32" s="1905"/>
      <c r="F32" s="7"/>
      <c r="G32" s="555"/>
      <c r="H32" s="1904" t="s">
        <v>1353</v>
      </c>
      <c r="I32" s="1904"/>
      <c r="J32" s="1905"/>
      <c r="K32" s="5"/>
    </row>
    <row r="33" spans="1:11" ht="10.25" customHeight="1" thickBot="1"/>
    <row r="34" spans="1:11" ht="18" customHeight="1">
      <c r="A34" s="1845" t="s">
        <v>1763</v>
      </c>
      <c r="B34" s="1913" t="s">
        <v>1841</v>
      </c>
      <c r="C34" s="889" t="s">
        <v>779</v>
      </c>
      <c r="D34" s="1906" t="s">
        <v>1381</v>
      </c>
      <c r="E34" s="1908"/>
      <c r="F34" s="8"/>
      <c r="G34" s="1913" t="s">
        <v>1842</v>
      </c>
      <c r="H34" s="889" t="s">
        <v>779</v>
      </c>
      <c r="I34" s="1906" t="s">
        <v>1382</v>
      </c>
      <c r="J34" s="1908"/>
      <c r="K34" s="5"/>
    </row>
    <row r="35" spans="1:11" ht="14.25" customHeight="1">
      <c r="A35" s="1867"/>
      <c r="B35" s="1460"/>
      <c r="C35" s="1914" t="s">
        <v>897</v>
      </c>
      <c r="D35" s="1915"/>
      <c r="E35" s="548"/>
      <c r="F35" s="19"/>
      <c r="G35" s="1460"/>
      <c r="H35" s="1917" t="s">
        <v>889</v>
      </c>
      <c r="I35" s="1918"/>
      <c r="J35" s="316"/>
      <c r="K35" s="5"/>
    </row>
    <row r="36" spans="1:11" ht="18" customHeight="1">
      <c r="A36" s="1867"/>
      <c r="B36" s="1903"/>
      <c r="C36" s="1771"/>
      <c r="D36" s="1771"/>
      <c r="E36" s="552">
        <f>'obsah 1'!L131</f>
        <v>1064</v>
      </c>
      <c r="F36" s="27"/>
      <c r="G36" s="1921"/>
      <c r="H36" s="1919"/>
      <c r="I36" s="1919"/>
      <c r="J36" s="112">
        <f>'obsah 1'!L136</f>
        <v>948</v>
      </c>
      <c r="K36" s="5"/>
    </row>
    <row r="37" spans="1:11" ht="14.25" customHeight="1">
      <c r="A37" s="1867"/>
      <c r="B37" s="1460"/>
      <c r="C37" s="1771"/>
      <c r="D37" s="1771"/>
      <c r="E37" s="549">
        <v>653</v>
      </c>
      <c r="F37" s="20"/>
      <c r="G37" s="1920"/>
      <c r="H37" s="1919"/>
      <c r="I37" s="1919"/>
      <c r="J37" s="235">
        <v>537</v>
      </c>
      <c r="K37" s="5"/>
    </row>
    <row r="38" spans="1:11" ht="14.25" customHeight="1">
      <c r="A38" s="1867"/>
      <c r="B38" s="1460"/>
      <c r="C38" s="1916"/>
      <c r="D38" s="1916"/>
      <c r="E38" s="560"/>
      <c r="F38" s="19"/>
      <c r="G38" s="1920"/>
      <c r="H38" s="1251"/>
      <c r="I38" s="1256"/>
      <c r="J38" s="1257"/>
      <c r="K38" s="5"/>
    </row>
    <row r="39" spans="1:11" ht="14.25" customHeight="1">
      <c r="A39" s="1867"/>
      <c r="B39" s="1460"/>
      <c r="C39" s="10" t="s">
        <v>68</v>
      </c>
      <c r="D39" s="1911" t="s">
        <v>899</v>
      </c>
      <c r="E39" s="1912"/>
      <c r="F39" s="19"/>
      <c r="G39" s="1920"/>
      <c r="H39" s="42" t="s">
        <v>68</v>
      </c>
      <c r="I39" s="1248" t="s">
        <v>765</v>
      </c>
      <c r="J39" s="1237"/>
      <c r="K39" s="5"/>
    </row>
    <row r="40" spans="1:11" ht="14.25" customHeight="1">
      <c r="A40" s="1867"/>
      <c r="B40" s="1460"/>
      <c r="C40" s="10" t="s">
        <v>890</v>
      </c>
      <c r="D40" s="1911" t="s">
        <v>1354</v>
      </c>
      <c r="E40" s="1912"/>
      <c r="F40" s="19"/>
      <c r="G40" s="1920"/>
      <c r="H40" s="42" t="s">
        <v>890</v>
      </c>
      <c r="I40" s="1248" t="s">
        <v>1354</v>
      </c>
      <c r="J40" s="1237"/>
      <c r="K40" s="5"/>
    </row>
    <row r="41" spans="1:11" ht="14.25" customHeight="1">
      <c r="A41" s="1867"/>
      <c r="B41" s="1460"/>
      <c r="C41" s="10" t="s">
        <v>1339</v>
      </c>
      <c r="D41" s="1911" t="s">
        <v>893</v>
      </c>
      <c r="E41" s="1912"/>
      <c r="F41" s="19"/>
      <c r="G41" s="1920"/>
      <c r="H41" s="10" t="s">
        <v>1339</v>
      </c>
      <c r="I41" s="1248" t="s">
        <v>893</v>
      </c>
      <c r="J41" s="1237"/>
      <c r="K41" s="5"/>
    </row>
    <row r="42" spans="1:11" ht="14.25" customHeight="1">
      <c r="A42" s="1867"/>
      <c r="B42" s="1460"/>
      <c r="C42" s="553" t="s">
        <v>1321</v>
      </c>
      <c r="D42" s="1911" t="s">
        <v>1351</v>
      </c>
      <c r="E42" s="1912"/>
      <c r="F42" s="19"/>
      <c r="G42" s="1920"/>
      <c r="H42" s="146" t="s">
        <v>1321</v>
      </c>
      <c r="I42" s="1248" t="s">
        <v>1351</v>
      </c>
      <c r="J42" s="1237"/>
      <c r="K42" s="5"/>
    </row>
    <row r="43" spans="1:11" ht="14.25" customHeight="1" thickBot="1">
      <c r="A43" s="1868"/>
      <c r="B43" s="1461"/>
      <c r="C43" s="1904" t="s">
        <v>1355</v>
      </c>
      <c r="D43" s="1904"/>
      <c r="E43" s="1905"/>
      <c r="F43" s="7"/>
      <c r="G43" s="555"/>
      <c r="H43" s="1904" t="s">
        <v>1356</v>
      </c>
      <c r="I43" s="1904"/>
      <c r="J43" s="1905"/>
      <c r="K43" s="5"/>
    </row>
    <row r="44" spans="1:11" ht="10.25" customHeight="1" thickBot="1"/>
    <row r="45" spans="1:11" ht="18" customHeight="1">
      <c r="A45" s="1845" t="s">
        <v>1763</v>
      </c>
      <c r="B45" s="888" t="s">
        <v>1843</v>
      </c>
      <c r="C45" s="889" t="s">
        <v>779</v>
      </c>
      <c r="D45" s="1906" t="s">
        <v>1383</v>
      </c>
      <c r="E45" s="1908"/>
      <c r="G45" s="888" t="s">
        <v>1844</v>
      </c>
      <c r="H45" s="889" t="s">
        <v>779</v>
      </c>
      <c r="I45" s="1906" t="s">
        <v>1384</v>
      </c>
      <c r="J45" s="1908"/>
      <c r="K45" s="5"/>
    </row>
    <row r="46" spans="1:11" ht="14.25" customHeight="1">
      <c r="A46" s="1867"/>
      <c r="B46" s="1866" t="s">
        <v>1357</v>
      </c>
      <c r="C46" s="1357"/>
      <c r="D46" s="1357"/>
      <c r="E46" s="316"/>
      <c r="G46" s="1866" t="s">
        <v>1358</v>
      </c>
      <c r="H46" s="1909"/>
      <c r="I46" s="1909"/>
      <c r="J46" s="316"/>
      <c r="K46" s="5"/>
    </row>
    <row r="47" spans="1:11" ht="18" customHeight="1">
      <c r="A47" s="1867"/>
      <c r="B47" s="1866"/>
      <c r="C47" s="1357"/>
      <c r="D47" s="1357"/>
      <c r="E47" s="112">
        <f>'obsah 1'!L132</f>
        <v>372</v>
      </c>
      <c r="G47" s="1910"/>
      <c r="H47" s="1909"/>
      <c r="I47" s="1909"/>
      <c r="J47" s="112">
        <f>'obsah 1'!L137</f>
        <v>436</v>
      </c>
      <c r="K47" s="5"/>
    </row>
    <row r="48" spans="1:11" ht="14.25" customHeight="1">
      <c r="A48" s="1867"/>
      <c r="B48" s="1876"/>
      <c r="C48" s="33"/>
      <c r="D48" s="33"/>
      <c r="E48" s="235"/>
      <c r="G48" s="1910"/>
      <c r="H48" s="1909"/>
      <c r="I48" s="1909"/>
      <c r="J48" s="235">
        <v>318</v>
      </c>
      <c r="K48" s="5"/>
    </row>
    <row r="49" spans="1:11" ht="14.25" customHeight="1">
      <c r="A49" s="1867"/>
      <c r="B49" s="1876"/>
      <c r="C49" s="1251"/>
      <c r="D49" s="1256"/>
      <c r="E49" s="1257"/>
      <c r="G49" s="1358"/>
      <c r="H49" s="1251"/>
      <c r="I49" s="1256"/>
      <c r="J49" s="1257"/>
      <c r="K49" s="5"/>
    </row>
    <row r="50" spans="1:11" ht="14.25" customHeight="1">
      <c r="A50" s="1867"/>
      <c r="B50" s="1876"/>
      <c r="C50" s="42" t="s">
        <v>68</v>
      </c>
      <c r="D50" s="1248" t="s">
        <v>1366</v>
      </c>
      <c r="E50" s="1237"/>
      <c r="G50" s="1920"/>
      <c r="H50" s="42" t="s">
        <v>68</v>
      </c>
      <c r="I50" s="1248" t="s">
        <v>771</v>
      </c>
      <c r="J50" s="1237"/>
      <c r="K50" s="5"/>
    </row>
    <row r="51" spans="1:11" ht="14.25" customHeight="1">
      <c r="A51" s="1867"/>
      <c r="B51" s="1876"/>
      <c r="C51" s="42" t="s">
        <v>890</v>
      </c>
      <c r="D51" s="1248"/>
      <c r="E51" s="1237"/>
      <c r="G51" s="1920"/>
      <c r="H51" s="42" t="s">
        <v>890</v>
      </c>
      <c r="I51" s="1248" t="s">
        <v>891</v>
      </c>
      <c r="J51" s="1237"/>
      <c r="K51" s="5"/>
    </row>
    <row r="52" spans="1:11" ht="14.25" customHeight="1">
      <c r="A52" s="1867"/>
      <c r="B52" s="1876"/>
      <c r="C52" s="10" t="s">
        <v>1339</v>
      </c>
      <c r="D52" s="1248"/>
      <c r="E52" s="1237"/>
      <c r="G52" s="1920"/>
      <c r="H52" s="42" t="s">
        <v>892</v>
      </c>
      <c r="I52" s="1248" t="s">
        <v>893</v>
      </c>
      <c r="J52" s="1237"/>
      <c r="K52" s="5"/>
    </row>
    <row r="53" spans="1:11" ht="14.25" customHeight="1">
      <c r="A53" s="1867"/>
      <c r="B53" s="1876"/>
      <c r="C53" s="146" t="s">
        <v>1321</v>
      </c>
      <c r="D53" s="1248" t="s">
        <v>1351</v>
      </c>
      <c r="E53" s="1237"/>
      <c r="G53" s="1920"/>
      <c r="H53" s="146" t="s">
        <v>1321</v>
      </c>
      <c r="I53" s="1248" t="s">
        <v>1359</v>
      </c>
      <c r="J53" s="1237"/>
      <c r="K53" s="5"/>
    </row>
    <row r="54" spans="1:11" ht="14.25" customHeight="1" thickBot="1">
      <c r="A54" s="1868"/>
      <c r="B54" s="412"/>
      <c r="C54" s="1904" t="s">
        <v>1360</v>
      </c>
      <c r="D54" s="1904"/>
      <c r="E54" s="1905"/>
      <c r="G54" s="555"/>
      <c r="H54" s="556" t="s">
        <v>1361</v>
      </c>
      <c r="I54" s="557"/>
      <c r="J54" s="558"/>
      <c r="K54" s="5"/>
    </row>
    <row r="55" spans="1:11" ht="14.25" customHeight="1">
      <c r="B55" s="1" t="s">
        <v>822</v>
      </c>
      <c r="C55" s="5"/>
      <c r="D55" s="5"/>
      <c r="E55" s="5"/>
      <c r="F55" s="5"/>
      <c r="G55" s="5"/>
      <c r="H55" s="5"/>
      <c r="I55" s="5"/>
      <c r="J55" s="5"/>
      <c r="K55" s="5"/>
    </row>
    <row r="56" spans="1:11" ht="14.25" customHeight="1">
      <c r="B56" s="1"/>
      <c r="C56" s="5"/>
      <c r="D56" s="5"/>
      <c r="E56" s="5"/>
      <c r="F56" s="5"/>
      <c r="G56" s="5"/>
      <c r="H56" s="5"/>
      <c r="I56" s="5"/>
      <c r="J56" s="5"/>
      <c r="K56" s="5"/>
    </row>
    <row r="57" spans="1:11" ht="14.25" customHeight="1">
      <c r="C57" s="5"/>
      <c r="D57" s="5"/>
      <c r="E57" s="5"/>
      <c r="F57" s="5"/>
      <c r="G57" s="5"/>
      <c r="H57" s="5"/>
      <c r="I57" s="5"/>
      <c r="J57" s="5"/>
      <c r="K57" s="5"/>
    </row>
    <row r="58" spans="1:11" ht="12.75" customHeight="1">
      <c r="B58" s="5"/>
      <c r="C58" s="5"/>
      <c r="D58" s="5"/>
      <c r="E58" s="5"/>
      <c r="F58" s="5"/>
      <c r="G58" s="5"/>
      <c r="H58" s="5"/>
      <c r="I58" s="5"/>
      <c r="J58" s="5"/>
      <c r="K58" s="5"/>
    </row>
    <row r="59" spans="1:11" ht="12.75" customHeight="1">
      <c r="B59" s="5"/>
      <c r="C59" s="5"/>
      <c r="D59" s="5"/>
      <c r="E59" s="5"/>
      <c r="F59" s="5"/>
      <c r="G59" s="5"/>
      <c r="H59" s="5"/>
      <c r="I59" s="5"/>
      <c r="J59" s="5"/>
      <c r="K59" s="5"/>
    </row>
    <row r="60" spans="1:11" ht="12.75" customHeight="1">
      <c r="B60" s="5"/>
      <c r="C60" s="5"/>
      <c r="D60" s="5"/>
      <c r="E60" s="5"/>
      <c r="F60" s="5"/>
      <c r="G60" s="5"/>
      <c r="H60" s="5"/>
      <c r="I60" s="5"/>
      <c r="J60" s="5"/>
      <c r="K60" s="5"/>
    </row>
    <row r="61" spans="1:11" ht="12.75" customHeight="1">
      <c r="B61" s="5"/>
      <c r="C61" s="5"/>
      <c r="D61" s="5"/>
      <c r="E61" s="5"/>
      <c r="F61" s="5"/>
      <c r="G61" s="5"/>
      <c r="H61" s="5"/>
      <c r="I61" s="5"/>
      <c r="J61" s="5"/>
      <c r="K61" s="5"/>
    </row>
    <row r="62" spans="1:11" ht="12.75" customHeight="1">
      <c r="B62" s="5"/>
      <c r="C62" s="5"/>
      <c r="D62" s="5"/>
      <c r="E62" s="5"/>
      <c r="F62" s="5"/>
      <c r="G62" s="5"/>
      <c r="H62" s="5"/>
      <c r="I62" s="5"/>
      <c r="J62" s="5"/>
      <c r="K62" s="5"/>
    </row>
    <row r="63" spans="1:11" ht="12.75" customHeight="1">
      <c r="B63" s="5"/>
      <c r="C63" s="5"/>
      <c r="D63" s="5"/>
      <c r="E63" s="5"/>
      <c r="F63" s="5"/>
      <c r="G63" s="5"/>
      <c r="H63" s="5"/>
      <c r="I63" s="5"/>
      <c r="J63" s="5"/>
      <c r="K63" s="5"/>
    </row>
    <row r="64" spans="1:11" ht="12.75" customHeight="1">
      <c r="B64" s="5"/>
      <c r="C64" s="5"/>
      <c r="D64" s="5"/>
      <c r="E64" s="5"/>
      <c r="F64" s="5"/>
      <c r="G64" s="5"/>
      <c r="H64" s="5"/>
      <c r="I64" s="5"/>
      <c r="J64" s="5"/>
      <c r="K64" s="5"/>
    </row>
    <row r="65" spans="2:11" ht="12.75" customHeight="1">
      <c r="B65" s="5"/>
      <c r="C65" s="5"/>
      <c r="D65" s="5"/>
      <c r="E65" s="5"/>
      <c r="F65" s="5"/>
      <c r="G65" s="5"/>
      <c r="H65" s="5"/>
      <c r="I65" s="5"/>
      <c r="J65" s="5"/>
      <c r="K65" s="5"/>
    </row>
    <row r="66" spans="2:11" ht="12.75" customHeight="1">
      <c r="B66" s="5"/>
      <c r="C66" s="5"/>
      <c r="D66" s="5"/>
      <c r="E66" s="5"/>
      <c r="F66" s="5"/>
      <c r="G66" s="5"/>
      <c r="H66" s="5"/>
      <c r="I66" s="5"/>
      <c r="J66" s="5"/>
      <c r="K66" s="5"/>
    </row>
    <row r="67" spans="2:11" ht="12.75" customHeight="1">
      <c r="B67" s="5"/>
      <c r="C67" s="5"/>
      <c r="D67" s="5"/>
      <c r="E67" s="5"/>
      <c r="F67" s="5"/>
      <c r="G67" s="5"/>
      <c r="H67" s="5"/>
      <c r="I67" s="5"/>
      <c r="J67" s="5"/>
      <c r="K67" s="5"/>
    </row>
    <row r="68" spans="2:11" ht="12.75" customHeight="1">
      <c r="B68" s="5"/>
      <c r="C68" s="5"/>
      <c r="D68" s="5"/>
      <c r="E68" s="5"/>
      <c r="F68" s="5"/>
      <c r="G68" s="5"/>
      <c r="H68" s="5"/>
      <c r="I68" s="5"/>
      <c r="J68" s="5"/>
      <c r="K68" s="5"/>
    </row>
    <row r="69" spans="2:11" ht="12.75" customHeight="1">
      <c r="B69" s="5"/>
      <c r="C69" s="5"/>
      <c r="D69" s="5"/>
      <c r="E69" s="5"/>
      <c r="F69" s="5"/>
      <c r="G69" s="5"/>
      <c r="H69" s="5"/>
      <c r="I69" s="5"/>
      <c r="J69" s="5"/>
      <c r="K69" s="5"/>
    </row>
  </sheetData>
  <mergeCells count="90">
    <mergeCell ref="H43:J43"/>
    <mergeCell ref="H10:J10"/>
    <mergeCell ref="C54:E54"/>
    <mergeCell ref="C21:E21"/>
    <mergeCell ref="H21:J21"/>
    <mergeCell ref="C32:E32"/>
    <mergeCell ref="H32:J32"/>
    <mergeCell ref="D12:E12"/>
    <mergeCell ref="I12:J12"/>
    <mergeCell ref="B13:D15"/>
    <mergeCell ref="G13:I15"/>
    <mergeCell ref="B16:B20"/>
    <mergeCell ref="C16:E16"/>
    <mergeCell ref="G16:G20"/>
    <mergeCell ref="D17:E17"/>
    <mergeCell ref="I17:J17"/>
    <mergeCell ref="D1:E1"/>
    <mergeCell ref="I1:J1"/>
    <mergeCell ref="B2:D4"/>
    <mergeCell ref="G2:I4"/>
    <mergeCell ref="B5:B9"/>
    <mergeCell ref="G5:G9"/>
    <mergeCell ref="D6:E6"/>
    <mergeCell ref="I6:J6"/>
    <mergeCell ref="D7:E7"/>
    <mergeCell ref="I7:J7"/>
    <mergeCell ref="D8:E8"/>
    <mergeCell ref="I8:J8"/>
    <mergeCell ref="D9:E9"/>
    <mergeCell ref="I9:J9"/>
    <mergeCell ref="H27:J27"/>
    <mergeCell ref="D28:E28"/>
    <mergeCell ref="D29:E29"/>
    <mergeCell ref="D18:E18"/>
    <mergeCell ref="I18:J18"/>
    <mergeCell ref="D19:E19"/>
    <mergeCell ref="I19:J19"/>
    <mergeCell ref="D20:E20"/>
    <mergeCell ref="I20:J20"/>
    <mergeCell ref="I23:J23"/>
    <mergeCell ref="I28:J28"/>
    <mergeCell ref="B24:D26"/>
    <mergeCell ref="G24:I26"/>
    <mergeCell ref="H38:J38"/>
    <mergeCell ref="D41:E41"/>
    <mergeCell ref="I41:J41"/>
    <mergeCell ref="D42:E42"/>
    <mergeCell ref="I42:J42"/>
    <mergeCell ref="D39:E39"/>
    <mergeCell ref="I39:J39"/>
    <mergeCell ref="D40:E40"/>
    <mergeCell ref="I31:J31"/>
    <mergeCell ref="B27:B31"/>
    <mergeCell ref="G27:G31"/>
    <mergeCell ref="I53:J53"/>
    <mergeCell ref="C49:E49"/>
    <mergeCell ref="G49:G53"/>
    <mergeCell ref="H49:J49"/>
    <mergeCell ref="D50:E50"/>
    <mergeCell ref="I50:J50"/>
    <mergeCell ref="D51:E51"/>
    <mergeCell ref="I51:J51"/>
    <mergeCell ref="D52:E52"/>
    <mergeCell ref="I52:J52"/>
    <mergeCell ref="B46:D47"/>
    <mergeCell ref="B48:B53"/>
    <mergeCell ref="G36:G42"/>
    <mergeCell ref="A12:A21"/>
    <mergeCell ref="A1:A10"/>
    <mergeCell ref="D45:E45"/>
    <mergeCell ref="I45:J45"/>
    <mergeCell ref="G46:I48"/>
    <mergeCell ref="I40:J40"/>
    <mergeCell ref="I29:J29"/>
    <mergeCell ref="D30:E30"/>
    <mergeCell ref="I30:J30"/>
    <mergeCell ref="D31:E31"/>
    <mergeCell ref="B34:B35"/>
    <mergeCell ref="D34:E34"/>
    <mergeCell ref="G34:G35"/>
    <mergeCell ref="I34:J34"/>
    <mergeCell ref="C35:D38"/>
    <mergeCell ref="H35:I37"/>
    <mergeCell ref="A45:A54"/>
    <mergeCell ref="A34:A43"/>
    <mergeCell ref="A23:A32"/>
    <mergeCell ref="D53:E53"/>
    <mergeCell ref="B36:B43"/>
    <mergeCell ref="C43:E43"/>
    <mergeCell ref="D23:E23"/>
  </mergeCells>
  <hyperlinks>
    <hyperlink ref="C10" r:id="rId1" display="https://www.antares.cz/Produkty/Komponenty/MECHANISMY/2684-mechanismus-SYN-SL" xr:uid="{00000000-0004-0000-3D00-000000000000}"/>
    <hyperlink ref="C21" r:id="rId2" display="https://www.antares.cz/Produkty/Komponenty/MECHANISMY/2685-mechanismus-SYN-K-KEY-ONE" xr:uid="{00000000-0004-0000-3D00-000001000000}"/>
    <hyperlink ref="H10" r:id="rId3" display="https://www.antares.cz/Produkty/Komponenty/MECHANISMY/2678-mechanismus-SYN" xr:uid="{00000000-0004-0000-3D00-000002000000}"/>
    <hyperlink ref="H32" r:id="rId4" display="https://www.antares.cz/Produkty/Komponenty/MECHANISMY/2770-mechanismus-MULTIBLOK" xr:uid="{00000000-0004-0000-3D00-000003000000}"/>
    <hyperlink ref="H43" r:id="rId5" display="https://www.antares.cz/Produkty/Komponenty/MECHANISMY/2638-mechanismus-ASYN" xr:uid="{00000000-0004-0000-3D00-000004000000}"/>
    <hyperlink ref="C43" r:id="rId6" display="https://www.antares.cz/Produkty/Komponenty/MECHANISMY/2610-mechanismus-ASYN-UP-DOWN" xr:uid="{00000000-0004-0000-3D00-000005000000}"/>
    <hyperlink ref="C54" r:id="rId7" display="https://www.antares.cz/Produkty/Komponenty/MECHANISMY/2663-mechanismus-MEK" xr:uid="{00000000-0004-0000-3D00-000006000000}"/>
    <hyperlink ref="H54" r:id="rId8" display="https://www.antares.cz/Produkty/Komponenty/MECHANISMY/2714-mechanismus-houpaci" xr:uid="{00000000-0004-0000-3D00-000007000000}"/>
    <hyperlink ref="H21" r:id="rId9" display="https://www.antares.cz/Produkty/Komponenty/MECHANISMY/2690-mechanismus-SYN-HD-HEAVY-DUTY" xr:uid="{00000000-0004-0000-3D00-000008000000}"/>
    <hyperlink ref="C32" r:id="rId10" display="https://www.antares.cz/Produkty/Komponenty/MECHANISMY/2691-mechanismus-SYN-B-BALANCE" xr:uid="{00000000-0004-0000-3D00-000009000000}"/>
  </hyperlinks>
  <pageMargins left="0.39370078740157483" right="7.874015748031496E-2" top="0.74803149606299213" bottom="0.74803149606299213" header="0" footer="0"/>
  <pageSetup paperSize="9" scale="89" orientation="portrait" r:id="rId11"/>
  <headerFooter>
    <oddHeader>&amp;C&amp;11Koponenty</oddHeader>
    <oddFooter>&amp;C&amp;11&amp;A</oddFooter>
  </headerFooter>
  <rowBreaks count="1" manualBreakCount="1">
    <brk id="75" min="1" max="10" man="1"/>
  </rowBreaks>
  <drawing r:id="rId1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List70"/>
  <dimension ref="A1:Q52"/>
  <sheetViews>
    <sheetView zoomScale="90" zoomScaleNormal="90" zoomScaleSheetLayoutView="90" workbookViewId="0">
      <selection sqref="A1:H1"/>
    </sheetView>
  </sheetViews>
  <sheetFormatPr baseColWidth="10" defaultColWidth="14.3984375" defaultRowHeight="15" customHeight="1"/>
  <cols>
    <col min="1" max="1" width="16" style="692" customWidth="1"/>
    <col min="2" max="2" width="18.19921875" style="692" customWidth="1"/>
    <col min="3" max="3" width="37" style="692" customWidth="1"/>
    <col min="4" max="4" width="19.3984375" style="692" customWidth="1"/>
    <col min="5" max="5" width="15.3984375" style="692" customWidth="1"/>
    <col min="6" max="6" width="9.19921875" style="692" customWidth="1"/>
    <col min="7" max="7" width="14.19921875" style="692" customWidth="1"/>
    <col min="8" max="8" width="10.19921875" style="693" customWidth="1"/>
    <col min="9" max="9" width="8.796875" customWidth="1"/>
    <col min="10" max="10" width="8.19921875" style="116" customWidth="1"/>
    <col min="11" max="11" width="8.3984375" style="116" customWidth="1"/>
    <col min="12" max="12" width="8.3984375" style="116" bestFit="1" customWidth="1"/>
    <col min="13" max="13" width="8.19921875" style="116" customWidth="1"/>
    <col min="14" max="14" width="8.3984375" style="116" customWidth="1"/>
    <col min="15" max="17" width="8.796875" style="116" customWidth="1"/>
    <col min="18" max="25" width="8.796875" customWidth="1"/>
  </cols>
  <sheetData>
    <row r="1" spans="1:9" ht="23.25" customHeight="1">
      <c r="A1" s="1931" t="s">
        <v>61</v>
      </c>
      <c r="B1" s="1932"/>
      <c r="C1" s="1932"/>
      <c r="D1" s="1932"/>
      <c r="E1" s="1932"/>
      <c r="F1" s="1932"/>
      <c r="G1" s="1932"/>
      <c r="H1" s="1933"/>
      <c r="I1" s="174"/>
    </row>
    <row r="2" spans="1:9" ht="18" customHeight="1">
      <c r="A2" s="1925" t="s">
        <v>1802</v>
      </c>
      <c r="B2" s="1926"/>
      <c r="C2" s="1926"/>
      <c r="D2" s="1926"/>
      <c r="E2" s="1926"/>
      <c r="F2" s="1926"/>
      <c r="G2" s="1926"/>
      <c r="H2" s="1927"/>
      <c r="I2" s="117"/>
    </row>
    <row r="3" spans="1:9" ht="24" customHeight="1">
      <c r="A3" s="1925"/>
      <c r="B3" s="1926"/>
      <c r="C3" s="1926"/>
      <c r="D3" s="1926"/>
      <c r="E3" s="1926"/>
      <c r="F3" s="1926"/>
      <c r="G3" s="1926"/>
      <c r="H3" s="1927"/>
      <c r="I3" s="117"/>
    </row>
    <row r="4" spans="1:9" ht="18.75" customHeight="1" thickBot="1">
      <c r="A4" s="1928" t="s">
        <v>901</v>
      </c>
      <c r="B4" s="1929"/>
      <c r="C4" s="1929"/>
      <c r="D4" s="1929"/>
      <c r="E4" s="1929"/>
      <c r="F4" s="1929"/>
      <c r="G4" s="1929"/>
      <c r="H4" s="1930"/>
      <c r="I4" s="117"/>
    </row>
    <row r="5" spans="1:9" ht="14.25" customHeight="1">
      <c r="A5" s="974" t="s">
        <v>902</v>
      </c>
      <c r="B5" s="975" t="s">
        <v>903</v>
      </c>
      <c r="C5" s="976" t="s">
        <v>904</v>
      </c>
      <c r="D5" s="976" t="s">
        <v>1803</v>
      </c>
      <c r="E5" s="976" t="s">
        <v>905</v>
      </c>
      <c r="F5" s="976" t="s">
        <v>906</v>
      </c>
      <c r="G5" s="977" t="s">
        <v>1064</v>
      </c>
      <c r="H5" s="978" t="s">
        <v>1804</v>
      </c>
      <c r="I5" s="117"/>
    </row>
    <row r="6" spans="1:9" ht="14.25" customHeight="1">
      <c r="A6" s="930" t="s">
        <v>1122</v>
      </c>
      <c r="B6" s="931" t="s">
        <v>1121</v>
      </c>
      <c r="C6" s="932" t="s">
        <v>910</v>
      </c>
      <c r="D6" s="933">
        <v>590</v>
      </c>
      <c r="E6" s="934" t="s">
        <v>913</v>
      </c>
      <c r="F6" s="934" t="s">
        <v>909</v>
      </c>
      <c r="G6" s="935">
        <v>1240</v>
      </c>
      <c r="H6" s="936" t="s">
        <v>481</v>
      </c>
      <c r="I6" s="117"/>
    </row>
    <row r="7" spans="1:9" ht="14.25" customHeight="1">
      <c r="A7" s="930" t="s">
        <v>160</v>
      </c>
      <c r="B7" s="931" t="s">
        <v>1067</v>
      </c>
      <c r="C7" s="932" t="s">
        <v>907</v>
      </c>
      <c r="D7" s="933" t="s">
        <v>1805</v>
      </c>
      <c r="E7" s="934" t="s">
        <v>908</v>
      </c>
      <c r="F7" s="934" t="s">
        <v>909</v>
      </c>
      <c r="G7" s="935">
        <v>410</v>
      </c>
      <c r="H7" s="936" t="s">
        <v>1112</v>
      </c>
      <c r="I7" s="117"/>
    </row>
    <row r="8" spans="1:9" ht="14.25" customHeight="1">
      <c r="A8" s="930" t="s">
        <v>64</v>
      </c>
      <c r="B8" s="931" t="s">
        <v>1066</v>
      </c>
      <c r="C8" s="932" t="s">
        <v>910</v>
      </c>
      <c r="D8" s="933" t="s">
        <v>1806</v>
      </c>
      <c r="E8" s="934" t="s">
        <v>911</v>
      </c>
      <c r="F8" s="934" t="s">
        <v>909</v>
      </c>
      <c r="G8" s="935">
        <v>410</v>
      </c>
      <c r="H8" s="936" t="s">
        <v>1111</v>
      </c>
      <c r="I8" s="117"/>
    </row>
    <row r="9" spans="1:9" s="144" customFormat="1" ht="32">
      <c r="A9" s="937" t="s">
        <v>912</v>
      </c>
      <c r="B9" s="931" t="s">
        <v>1807</v>
      </c>
      <c r="C9" s="932" t="s">
        <v>1808</v>
      </c>
      <c r="D9" s="932">
        <v>300</v>
      </c>
      <c r="E9" s="938" t="s">
        <v>913</v>
      </c>
      <c r="F9" s="938" t="s">
        <v>221</v>
      </c>
      <c r="G9" s="939" t="s">
        <v>1065</v>
      </c>
      <c r="H9" s="940" t="s">
        <v>1113</v>
      </c>
      <c r="I9" s="277"/>
    </row>
    <row r="10" spans="1:9" ht="14.25" customHeight="1">
      <c r="A10" s="930" t="s">
        <v>113</v>
      </c>
      <c r="B10" s="931" t="s">
        <v>1068</v>
      </c>
      <c r="C10" s="932" t="s">
        <v>910</v>
      </c>
      <c r="D10" s="933" t="s">
        <v>221</v>
      </c>
      <c r="E10" s="934" t="s">
        <v>914</v>
      </c>
      <c r="F10" s="934" t="s">
        <v>915</v>
      </c>
      <c r="G10" s="935">
        <v>410</v>
      </c>
      <c r="H10" s="936">
        <v>0</v>
      </c>
      <c r="I10" s="117"/>
    </row>
    <row r="11" spans="1:9" s="144" customFormat="1" ht="34">
      <c r="A11" s="930" t="s">
        <v>2037</v>
      </c>
      <c r="B11" s="931" t="s">
        <v>2038</v>
      </c>
      <c r="C11" s="932" t="s">
        <v>916</v>
      </c>
      <c r="D11" s="933">
        <v>450</v>
      </c>
      <c r="E11" s="938" t="s">
        <v>2115</v>
      </c>
      <c r="F11" s="934" t="s">
        <v>221</v>
      </c>
      <c r="G11" s="941" t="s">
        <v>1065</v>
      </c>
      <c r="H11" s="936" t="s">
        <v>1113</v>
      </c>
      <c r="I11" s="277"/>
    </row>
    <row r="12" spans="1:9" ht="28.25" customHeight="1">
      <c r="A12" s="930" t="s">
        <v>1035</v>
      </c>
      <c r="B12" s="931" t="s">
        <v>1075</v>
      </c>
      <c r="C12" s="932" t="s">
        <v>1037</v>
      </c>
      <c r="D12" s="933" t="s">
        <v>1036</v>
      </c>
      <c r="E12" s="934" t="s">
        <v>1038</v>
      </c>
      <c r="F12" s="934" t="s">
        <v>1039</v>
      </c>
      <c r="G12" s="935">
        <v>1189</v>
      </c>
      <c r="H12" s="936" t="s">
        <v>481</v>
      </c>
      <c r="I12" s="117"/>
    </row>
    <row r="13" spans="1:9" ht="32">
      <c r="A13" s="930" t="s">
        <v>2047</v>
      </c>
      <c r="B13" s="931" t="s">
        <v>2048</v>
      </c>
      <c r="C13" s="932" t="s">
        <v>2051</v>
      </c>
      <c r="D13" s="933" t="s">
        <v>2049</v>
      </c>
      <c r="E13" s="934" t="s">
        <v>2050</v>
      </c>
      <c r="F13" s="934" t="s">
        <v>909</v>
      </c>
      <c r="G13" s="941" t="s">
        <v>1065</v>
      </c>
      <c r="H13" s="936" t="s">
        <v>1113</v>
      </c>
      <c r="I13" s="117"/>
    </row>
    <row r="14" spans="1:9" ht="29.25" customHeight="1">
      <c r="A14" s="930" t="s">
        <v>1042</v>
      </c>
      <c r="B14" s="931" t="s">
        <v>1069</v>
      </c>
      <c r="C14" s="932" t="s">
        <v>2011</v>
      </c>
      <c r="D14" s="933" t="s">
        <v>1043</v>
      </c>
      <c r="E14" s="934" t="s">
        <v>913</v>
      </c>
      <c r="F14" s="934" t="s">
        <v>1044</v>
      </c>
      <c r="G14" s="935">
        <v>1189</v>
      </c>
      <c r="H14" s="936" t="s">
        <v>481</v>
      </c>
      <c r="I14" s="117"/>
    </row>
    <row r="15" spans="1:9" ht="14.25" customHeight="1">
      <c r="A15" s="930" t="s">
        <v>1088</v>
      </c>
      <c r="B15" s="931" t="s">
        <v>1089</v>
      </c>
      <c r="C15" s="932" t="s">
        <v>1809</v>
      </c>
      <c r="D15" s="933" t="s">
        <v>1090</v>
      </c>
      <c r="E15" s="934" t="s">
        <v>911</v>
      </c>
      <c r="F15" s="934" t="s">
        <v>909</v>
      </c>
      <c r="G15" s="941">
        <v>1189</v>
      </c>
      <c r="H15" s="936" t="s">
        <v>1113</v>
      </c>
      <c r="I15" s="117"/>
    </row>
    <row r="16" spans="1:9" ht="14.25" customHeight="1">
      <c r="A16" s="930" t="s">
        <v>161</v>
      </c>
      <c r="B16" s="931" t="s">
        <v>1070</v>
      </c>
      <c r="C16" s="932" t="s">
        <v>918</v>
      </c>
      <c r="D16" s="933" t="s">
        <v>221</v>
      </c>
      <c r="E16" s="934" t="s">
        <v>221</v>
      </c>
      <c r="F16" s="934" t="s">
        <v>221</v>
      </c>
      <c r="G16" s="941" t="s">
        <v>1065</v>
      </c>
      <c r="H16" s="936" t="s">
        <v>113</v>
      </c>
      <c r="I16" s="117"/>
    </row>
    <row r="17" spans="1:9" ht="39.75" customHeight="1">
      <c r="A17" s="930" t="s">
        <v>1030</v>
      </c>
      <c r="B17" s="931" t="s">
        <v>1071</v>
      </c>
      <c r="C17" s="932" t="s">
        <v>1033</v>
      </c>
      <c r="D17" s="933" t="s">
        <v>1032</v>
      </c>
      <c r="E17" s="934" t="s">
        <v>913</v>
      </c>
      <c r="F17" s="934" t="s">
        <v>909</v>
      </c>
      <c r="G17" s="935">
        <v>1189</v>
      </c>
      <c r="H17" s="936" t="s">
        <v>1112</v>
      </c>
      <c r="I17" s="117"/>
    </row>
    <row r="18" spans="1:9" ht="32">
      <c r="A18" s="930" t="s">
        <v>919</v>
      </c>
      <c r="B18" s="931" t="s">
        <v>1072</v>
      </c>
      <c r="C18" s="932" t="s">
        <v>920</v>
      </c>
      <c r="D18" s="933">
        <v>320</v>
      </c>
      <c r="E18" s="934" t="s">
        <v>914</v>
      </c>
      <c r="F18" s="934" t="s">
        <v>909</v>
      </c>
      <c r="G18" s="935">
        <v>410</v>
      </c>
      <c r="H18" s="936" t="s">
        <v>1111</v>
      </c>
      <c r="I18" s="117"/>
    </row>
    <row r="19" spans="1:9" ht="19">
      <c r="A19" s="930" t="s">
        <v>1120</v>
      </c>
      <c r="B19" s="931" t="s">
        <v>1124</v>
      </c>
      <c r="C19" s="932" t="s">
        <v>1128</v>
      </c>
      <c r="D19" s="933" t="s">
        <v>1125</v>
      </c>
      <c r="E19" s="934" t="s">
        <v>913</v>
      </c>
      <c r="F19" s="934" t="s">
        <v>909</v>
      </c>
      <c r="G19" s="941">
        <v>1240</v>
      </c>
      <c r="H19" s="936" t="s">
        <v>481</v>
      </c>
      <c r="I19" s="117"/>
    </row>
    <row r="20" spans="1:9" ht="34">
      <c r="A20" s="930" t="s">
        <v>1031</v>
      </c>
      <c r="B20" s="931" t="s">
        <v>2044</v>
      </c>
      <c r="C20" s="932" t="s">
        <v>1034</v>
      </c>
      <c r="D20" s="933" t="s">
        <v>1028</v>
      </c>
      <c r="E20" s="934" t="s">
        <v>932</v>
      </c>
      <c r="F20" s="934" t="s">
        <v>909</v>
      </c>
      <c r="G20" s="935">
        <v>793</v>
      </c>
      <c r="H20" s="942" t="s">
        <v>1111</v>
      </c>
      <c r="I20" s="117"/>
    </row>
    <row r="21" spans="1:9" ht="19">
      <c r="A21" s="930" t="s">
        <v>921</v>
      </c>
      <c r="B21" s="931" t="s">
        <v>1073</v>
      </c>
      <c r="C21" s="932" t="s">
        <v>922</v>
      </c>
      <c r="D21" s="933" t="s">
        <v>923</v>
      </c>
      <c r="E21" s="934" t="s">
        <v>908</v>
      </c>
      <c r="F21" s="934" t="s">
        <v>909</v>
      </c>
      <c r="G21" s="941" t="s">
        <v>1065</v>
      </c>
      <c r="H21" s="936" t="s">
        <v>1113</v>
      </c>
      <c r="I21" s="116"/>
    </row>
    <row r="22" spans="1:9" ht="14.25" customHeight="1">
      <c r="A22" s="930" t="s">
        <v>736</v>
      </c>
      <c r="B22" s="931" t="s">
        <v>1074</v>
      </c>
      <c r="C22" s="932" t="s">
        <v>1810</v>
      </c>
      <c r="D22" s="933" t="s">
        <v>924</v>
      </c>
      <c r="E22" s="934" t="s">
        <v>913</v>
      </c>
      <c r="F22" s="934" t="s">
        <v>909</v>
      </c>
      <c r="G22" s="935">
        <v>1189</v>
      </c>
      <c r="H22" s="936" t="s">
        <v>481</v>
      </c>
      <c r="I22" s="117"/>
    </row>
    <row r="23" spans="1:9" ht="14.25" customHeight="1">
      <c r="A23" s="930" t="s">
        <v>1120</v>
      </c>
      <c r="B23" s="931" t="s">
        <v>925</v>
      </c>
      <c r="C23" s="932" t="s">
        <v>926</v>
      </c>
      <c r="D23" s="933" t="s">
        <v>927</v>
      </c>
      <c r="E23" s="934" t="s">
        <v>928</v>
      </c>
      <c r="F23" s="934" t="s">
        <v>221</v>
      </c>
      <c r="G23" s="941" t="s">
        <v>1065</v>
      </c>
      <c r="H23" s="943"/>
      <c r="I23" s="117"/>
    </row>
    <row r="24" spans="1:9" ht="14.25" customHeight="1">
      <c r="A24" s="930" t="s">
        <v>929</v>
      </c>
      <c r="B24" s="931" t="s">
        <v>930</v>
      </c>
      <c r="C24" s="932" t="s">
        <v>931</v>
      </c>
      <c r="D24" s="933" t="s">
        <v>917</v>
      </c>
      <c r="E24" s="934" t="s">
        <v>913</v>
      </c>
      <c r="F24" s="934" t="s">
        <v>221</v>
      </c>
      <c r="G24" s="941" t="s">
        <v>1065</v>
      </c>
      <c r="H24" s="943"/>
      <c r="I24" s="117"/>
    </row>
    <row r="25" spans="1:9" ht="14.25" customHeight="1">
      <c r="A25" s="944" t="s">
        <v>221</v>
      </c>
      <c r="B25" s="945" t="s">
        <v>933</v>
      </c>
      <c r="C25" s="932" t="s">
        <v>934</v>
      </c>
      <c r="D25" s="933" t="s">
        <v>935</v>
      </c>
      <c r="E25" s="934" t="s">
        <v>913</v>
      </c>
      <c r="F25" s="934" t="s">
        <v>221</v>
      </c>
      <c r="G25" s="941" t="s">
        <v>1065</v>
      </c>
      <c r="H25" s="943"/>
      <c r="I25" s="117"/>
    </row>
    <row r="26" spans="1:9" ht="14.25" customHeight="1">
      <c r="A26" s="944" t="s">
        <v>221</v>
      </c>
      <c r="B26" s="931" t="s">
        <v>936</v>
      </c>
      <c r="C26" s="932" t="s">
        <v>910</v>
      </c>
      <c r="D26" s="934" t="s">
        <v>221</v>
      </c>
      <c r="E26" s="934" t="s">
        <v>914</v>
      </c>
      <c r="F26" s="934" t="s">
        <v>221</v>
      </c>
      <c r="G26" s="941" t="s">
        <v>1065</v>
      </c>
      <c r="H26" s="943"/>
      <c r="I26" s="5"/>
    </row>
    <row r="27" spans="1:9" ht="14.25" customHeight="1">
      <c r="A27" s="944" t="s">
        <v>221</v>
      </c>
      <c r="B27" s="931" t="s">
        <v>937</v>
      </c>
      <c r="C27" s="932" t="s">
        <v>910</v>
      </c>
      <c r="D27" s="934" t="s">
        <v>221</v>
      </c>
      <c r="E27" s="934" t="s">
        <v>913</v>
      </c>
      <c r="F27" s="934" t="s">
        <v>221</v>
      </c>
      <c r="G27" s="941" t="s">
        <v>1065</v>
      </c>
      <c r="H27" s="943"/>
      <c r="I27" s="5"/>
    </row>
    <row r="28" spans="1:9" ht="14.25" customHeight="1" thickBot="1">
      <c r="A28" s="946" t="s">
        <v>221</v>
      </c>
      <c r="B28" s="947" t="s">
        <v>938</v>
      </c>
      <c r="C28" s="948" t="s">
        <v>910</v>
      </c>
      <c r="D28" s="949">
        <v>460</v>
      </c>
      <c r="E28" s="950" t="s">
        <v>908</v>
      </c>
      <c r="F28" s="950" t="s">
        <v>221</v>
      </c>
      <c r="G28" s="951" t="s">
        <v>1065</v>
      </c>
      <c r="H28" s="952"/>
      <c r="I28" s="5"/>
    </row>
    <row r="29" spans="1:9" ht="12" customHeight="1">
      <c r="A29" s="953"/>
      <c r="B29" s="954"/>
      <c r="C29" s="955"/>
      <c r="D29" s="955"/>
      <c r="E29" s="956"/>
      <c r="F29" s="956"/>
      <c r="G29" s="957"/>
      <c r="H29" s="958"/>
      <c r="I29" s="5"/>
    </row>
    <row r="30" spans="1:9" ht="12" customHeight="1">
      <c r="A30" s="959"/>
      <c r="B30" s="959"/>
      <c r="C30" s="959"/>
      <c r="D30" s="959"/>
      <c r="E30" s="959"/>
      <c r="F30" s="959"/>
      <c r="G30" s="959"/>
      <c r="H30" s="959"/>
      <c r="I30" s="5"/>
    </row>
    <row r="31" spans="1:9" ht="19">
      <c r="A31" s="1929" t="s">
        <v>1123</v>
      </c>
      <c r="B31" s="1929"/>
      <c r="C31" s="1929"/>
      <c r="D31" s="1929"/>
      <c r="E31" s="1929"/>
      <c r="F31" s="1929"/>
      <c r="G31" s="1929"/>
      <c r="H31" s="1929"/>
      <c r="I31" s="5"/>
    </row>
    <row r="32" spans="1:9" ht="12" customHeight="1" thickBot="1">
      <c r="A32" s="960"/>
      <c r="B32" s="961"/>
      <c r="C32" s="962"/>
      <c r="D32" s="962"/>
      <c r="E32" s="963"/>
      <c r="F32" s="963"/>
      <c r="G32" s="964"/>
      <c r="H32" s="965"/>
      <c r="I32" s="5"/>
    </row>
    <row r="33" spans="1:9" ht="18" customHeight="1" thickBot="1">
      <c r="A33" s="966"/>
      <c r="B33" s="920">
        <v>0</v>
      </c>
      <c r="C33" s="920" t="s">
        <v>1111</v>
      </c>
      <c r="D33" s="920" t="s">
        <v>1112</v>
      </c>
      <c r="E33" s="920" t="s">
        <v>481</v>
      </c>
      <c r="F33" s="920" t="s">
        <v>113</v>
      </c>
      <c r="G33" s="920" t="s">
        <v>1113</v>
      </c>
      <c r="H33" s="965"/>
      <c r="I33" s="5"/>
    </row>
    <row r="34" spans="1:9" ht="18" customHeight="1">
      <c r="A34" s="966"/>
      <c r="B34" s="921" t="s">
        <v>1106</v>
      </c>
      <c r="C34" s="922" t="s">
        <v>1107</v>
      </c>
      <c r="D34" s="922" t="s">
        <v>1103</v>
      </c>
      <c r="E34" s="924" t="s">
        <v>1109</v>
      </c>
      <c r="F34" s="922" t="s">
        <v>1114</v>
      </c>
      <c r="G34" s="1935" t="s">
        <v>1999</v>
      </c>
      <c r="H34" s="965"/>
      <c r="I34" s="5"/>
    </row>
    <row r="35" spans="1:9" ht="18" customHeight="1">
      <c r="A35" s="967"/>
      <c r="B35" s="923"/>
      <c r="C35" s="924" t="s">
        <v>1105</v>
      </c>
      <c r="D35" s="924" t="s">
        <v>1115</v>
      </c>
      <c r="E35" s="924" t="s">
        <v>1798</v>
      </c>
      <c r="F35" s="924"/>
      <c r="G35" s="1936"/>
      <c r="H35" s="965"/>
      <c r="I35" s="5"/>
    </row>
    <row r="36" spans="1:9" ht="18" customHeight="1">
      <c r="A36" s="968"/>
      <c r="B36" s="923"/>
      <c r="C36" s="924" t="s">
        <v>2043</v>
      </c>
      <c r="D36" s="924"/>
      <c r="E36" s="924" t="s">
        <v>1108</v>
      </c>
      <c r="F36" s="924"/>
      <c r="G36" s="925"/>
      <c r="H36" s="968"/>
      <c r="I36" s="5"/>
    </row>
    <row r="37" spans="1:9" ht="18" customHeight="1">
      <c r="A37" s="968"/>
      <c r="B37" s="923"/>
      <c r="C37" s="924"/>
      <c r="D37" s="924"/>
      <c r="E37" s="924" t="s">
        <v>1110</v>
      </c>
      <c r="F37" s="924"/>
      <c r="G37" s="925"/>
      <c r="H37" s="968"/>
      <c r="I37" s="5"/>
    </row>
    <row r="38" spans="1:9" ht="18" customHeight="1" thickBot="1">
      <c r="A38" s="968"/>
      <c r="B38" s="926"/>
      <c r="C38" s="927"/>
      <c r="D38" s="927"/>
      <c r="E38" s="927" t="s">
        <v>1104</v>
      </c>
      <c r="F38" s="927"/>
      <c r="G38" s="928"/>
      <c r="H38" s="968"/>
      <c r="I38" s="5"/>
    </row>
    <row r="39" spans="1:9" ht="12.75" customHeight="1">
      <c r="A39" s="968"/>
      <c r="B39" s="1087"/>
      <c r="C39" s="929"/>
      <c r="D39" s="929"/>
      <c r="E39" s="929"/>
      <c r="F39" s="929"/>
      <c r="G39" s="929"/>
      <c r="H39" s="968"/>
      <c r="I39" s="5"/>
    </row>
    <row r="40" spans="1:9" ht="18.5" customHeight="1">
      <c r="A40" s="1937" t="s">
        <v>2040</v>
      </c>
      <c r="B40" s="1937"/>
      <c r="C40" s="1092"/>
      <c r="D40" s="1092"/>
      <c r="E40" s="1092"/>
      <c r="F40" s="1092"/>
      <c r="G40" s="968"/>
      <c r="H40" s="968"/>
      <c r="I40" s="5"/>
    </row>
    <row r="41" spans="1:9" ht="18.5" customHeight="1">
      <c r="A41" s="1086"/>
      <c r="B41" s="1087" t="s">
        <v>2039</v>
      </c>
      <c r="C41" s="1087"/>
      <c r="D41" s="1087"/>
      <c r="E41" s="1087"/>
      <c r="F41" s="1087"/>
      <c r="G41" s="1087"/>
      <c r="H41" s="968"/>
      <c r="I41" s="5"/>
    </row>
    <row r="42" spans="1:9" ht="18.5" customHeight="1">
      <c r="A42" s="1086"/>
      <c r="B42" s="1087" t="s">
        <v>2046</v>
      </c>
      <c r="C42" s="1087"/>
      <c r="D42" s="1087"/>
      <c r="E42" s="1086"/>
      <c r="F42" s="1086"/>
      <c r="G42" s="1086"/>
      <c r="H42" s="968"/>
      <c r="I42" s="5"/>
    </row>
    <row r="43" spans="1:9" ht="16">
      <c r="A43" s="1087"/>
      <c r="B43" s="1087" t="s">
        <v>2045</v>
      </c>
      <c r="C43" s="1087"/>
      <c r="D43" s="1087"/>
      <c r="E43" s="1087"/>
      <c r="F43" s="1087"/>
      <c r="G43" s="968"/>
      <c r="H43" s="968"/>
      <c r="I43" s="5"/>
    </row>
    <row r="44" spans="1:9" ht="20.25" customHeight="1">
      <c r="A44" s="1934" t="s">
        <v>63</v>
      </c>
      <c r="B44" s="1934"/>
      <c r="C44" s="1934"/>
      <c r="D44" s="1934"/>
      <c r="E44" s="1934"/>
      <c r="F44" s="1934"/>
      <c r="G44" s="1934"/>
      <c r="H44" s="1934"/>
      <c r="I44" s="5"/>
    </row>
    <row r="45" spans="1:9" ht="14.25" customHeight="1">
      <c r="A45" s="1924" t="s">
        <v>1812</v>
      </c>
      <c r="B45" s="1924"/>
      <c r="C45" s="1924"/>
      <c r="D45" s="1924"/>
      <c r="E45" s="1924"/>
      <c r="F45" s="1924"/>
      <c r="G45" s="1924"/>
      <c r="H45" s="1924"/>
      <c r="I45" s="5"/>
    </row>
    <row r="46" spans="1:9" ht="14.25" customHeight="1">
      <c r="A46" s="1924"/>
      <c r="B46" s="1924"/>
      <c r="C46" s="1924"/>
      <c r="D46" s="1924"/>
      <c r="E46" s="1924"/>
      <c r="F46" s="1924"/>
      <c r="G46" s="1924"/>
      <c r="H46" s="1924"/>
      <c r="I46" s="5"/>
    </row>
    <row r="47" spans="1:9" ht="14.25" customHeight="1">
      <c r="A47" s="1924"/>
      <c r="B47" s="1924"/>
      <c r="C47" s="1924"/>
      <c r="D47" s="1924"/>
      <c r="E47" s="1924"/>
      <c r="F47" s="1924"/>
      <c r="G47" s="1924"/>
      <c r="H47" s="1924"/>
      <c r="I47" s="5"/>
    </row>
    <row r="48" spans="1:9" ht="14.25" customHeight="1">
      <c r="A48" s="1924"/>
      <c r="B48" s="1924"/>
      <c r="C48" s="1924"/>
      <c r="D48" s="1924"/>
      <c r="E48" s="1924"/>
      <c r="F48" s="1924"/>
      <c r="G48" s="1924"/>
      <c r="H48" s="1924"/>
      <c r="I48" s="5"/>
    </row>
    <row r="49" spans="1:8" ht="9" customHeight="1">
      <c r="A49" s="1924"/>
      <c r="B49" s="1924"/>
      <c r="C49" s="1924"/>
      <c r="D49" s="1924"/>
      <c r="E49" s="1924"/>
      <c r="F49" s="1924"/>
      <c r="G49" s="1924"/>
      <c r="H49" s="1924"/>
    </row>
    <row r="50" spans="1:8" ht="15" customHeight="1">
      <c r="A50" s="33"/>
      <c r="B50" s="969" t="s">
        <v>940</v>
      </c>
      <c r="C50" s="970" t="s">
        <v>941</v>
      </c>
      <c r="D50" s="33"/>
      <c r="E50" s="33"/>
      <c r="F50" s="33"/>
      <c r="G50" s="33"/>
      <c r="H50" s="972"/>
    </row>
    <row r="51" spans="1:8" ht="15" customHeight="1">
      <c r="A51" s="33"/>
      <c r="B51" s="969" t="s">
        <v>942</v>
      </c>
      <c r="C51" s="971" t="s">
        <v>943</v>
      </c>
      <c r="D51" s="33"/>
      <c r="E51" s="33"/>
      <c r="F51" s="33"/>
      <c r="G51" s="33"/>
      <c r="H51" s="972"/>
    </row>
    <row r="52" spans="1:8" ht="15" customHeight="1">
      <c r="A52" s="33"/>
      <c r="B52" s="969"/>
      <c r="C52" s="970"/>
      <c r="D52" s="33"/>
      <c r="E52" s="33"/>
      <c r="F52" s="33"/>
      <c r="G52" s="33"/>
      <c r="H52" s="972"/>
    </row>
  </sheetData>
  <mergeCells count="8">
    <mergeCell ref="A45:H49"/>
    <mergeCell ref="A2:H3"/>
    <mergeCell ref="A4:H4"/>
    <mergeCell ref="A1:H1"/>
    <mergeCell ref="A31:H31"/>
    <mergeCell ref="A44:H44"/>
    <mergeCell ref="G34:G35"/>
    <mergeCell ref="A40:B40"/>
  </mergeCells>
  <phoneticPr fontId="56" type="noConversion"/>
  <pageMargins left="0.47244094488188981" right="7.874015748031496E-2" top="0.74803149606299213" bottom="0.74803149606299213" header="0" footer="0"/>
  <pageSetup paperSize="9" scale="73" orientation="portrait" horizontalDpi="4294967295" verticalDpi="4294967295" r:id="rId1"/>
  <headerFooter>
    <oddHeader>&amp;C&amp;11Čištění potahů</oddHeader>
    <oddFooter>&amp;C&amp;11&amp;A</oddFooter>
  </headerFooter>
  <rowBreaks count="1" manualBreakCount="1">
    <brk id="198" max="12" man="1"/>
  </rowBreak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dimension ref="A1:I74"/>
  <sheetViews>
    <sheetView zoomScale="90" zoomScaleNormal="90" zoomScaleSheetLayoutView="90" workbookViewId="0">
      <selection sqref="A1:F1"/>
    </sheetView>
  </sheetViews>
  <sheetFormatPr baseColWidth="10" defaultColWidth="9" defaultRowHeight="14"/>
  <cols>
    <col min="1" max="1" width="20.19921875" style="913" customWidth="1"/>
    <col min="2" max="2" width="22.3984375" style="913" customWidth="1"/>
    <col min="3" max="4" width="22" style="913" customWidth="1"/>
    <col min="5" max="5" width="22.3984375" style="913" customWidth="1"/>
    <col min="6" max="6" width="26.796875" style="913" customWidth="1"/>
    <col min="7" max="7" width="9.19921875" style="913" customWidth="1"/>
    <col min="8" max="8" width="9" style="913" customWidth="1"/>
    <col min="9" max="9" width="9.19921875" customWidth="1"/>
  </cols>
  <sheetData>
    <row r="1" spans="1:9" ht="18" customHeight="1" thickBot="1">
      <c r="A1" s="1939" t="s">
        <v>2187</v>
      </c>
      <c r="B1" s="1940"/>
      <c r="C1" s="1940"/>
      <c r="D1" s="1940"/>
      <c r="E1" s="1940"/>
      <c r="F1" s="1941"/>
      <c r="G1" s="973"/>
      <c r="H1" s="973"/>
      <c r="I1" s="973"/>
    </row>
    <row r="2" spans="1:9" ht="14.25" customHeight="1">
      <c r="A2" s="1947" t="s">
        <v>2091</v>
      </c>
      <c r="B2" s="1947"/>
      <c r="C2" s="1947"/>
      <c r="D2" s="1947"/>
      <c r="E2" s="1947"/>
      <c r="F2" s="1947"/>
      <c r="G2" s="999"/>
      <c r="H2" s="999"/>
      <c r="I2" s="999"/>
    </row>
    <row r="3" spans="1:9" ht="14.25" customHeight="1">
      <c r="A3" s="1947"/>
      <c r="B3" s="1947"/>
      <c r="C3" s="1947"/>
      <c r="D3" s="1947"/>
      <c r="E3" s="1947"/>
      <c r="F3" s="1947"/>
      <c r="G3" s="999"/>
      <c r="H3" s="999"/>
      <c r="I3" s="999"/>
    </row>
    <row r="4" spans="1:9" ht="14.25" customHeight="1">
      <c r="A4" s="1947"/>
      <c r="B4" s="1947"/>
      <c r="C4" s="1947"/>
      <c r="D4" s="1947"/>
      <c r="E4" s="1947"/>
      <c r="F4" s="1947"/>
      <c r="G4" s="999"/>
      <c r="H4" s="999"/>
      <c r="I4" s="999"/>
    </row>
    <row r="5" spans="1:9" ht="14.25" customHeight="1">
      <c r="A5" s="1947"/>
      <c r="B5" s="1947"/>
      <c r="C5" s="1947"/>
      <c r="D5" s="1947"/>
      <c r="E5" s="1947"/>
      <c r="F5" s="1947"/>
      <c r="G5" s="999"/>
      <c r="H5" s="999"/>
      <c r="I5" s="999"/>
    </row>
    <row r="6" spans="1:9" ht="14.25" customHeight="1">
      <c r="A6" s="1947"/>
      <c r="B6" s="1947"/>
      <c r="C6" s="1947"/>
      <c r="D6" s="1947"/>
      <c r="E6" s="1947"/>
      <c r="F6" s="1947"/>
      <c r="G6" s="999"/>
      <c r="H6" s="999"/>
      <c r="I6" s="999"/>
    </row>
    <row r="7" spans="1:9" ht="14.25" customHeight="1">
      <c r="A7" s="1947"/>
      <c r="B7" s="1947"/>
      <c r="C7" s="1947"/>
      <c r="D7" s="1947"/>
      <c r="E7" s="1947"/>
      <c r="F7" s="1947"/>
      <c r="G7" s="999"/>
      <c r="H7" s="999"/>
      <c r="I7" s="999"/>
    </row>
    <row r="8" spans="1:9" ht="14.25" customHeight="1">
      <c r="A8" s="1947"/>
      <c r="B8" s="1947"/>
      <c r="C8" s="1947"/>
      <c r="D8" s="1947"/>
      <c r="E8" s="1947"/>
      <c r="F8" s="1947"/>
      <c r="G8" s="999"/>
      <c r="H8" s="999"/>
      <c r="I8" s="999"/>
    </row>
    <row r="9" spans="1:9" ht="14.25" customHeight="1">
      <c r="A9" s="1947"/>
      <c r="B9" s="1947"/>
      <c r="C9" s="1947"/>
      <c r="D9" s="1947"/>
      <c r="E9" s="1947"/>
      <c r="F9" s="1947"/>
      <c r="G9" s="999"/>
      <c r="H9" s="999"/>
      <c r="I9" s="999"/>
    </row>
    <row r="10" spans="1:9" ht="14.25" customHeight="1">
      <c r="A10" s="1947"/>
      <c r="B10" s="1947"/>
      <c r="C10" s="1947"/>
      <c r="D10" s="1947"/>
      <c r="E10" s="1947"/>
      <c r="F10" s="1947"/>
      <c r="G10" s="999"/>
      <c r="H10" s="999"/>
      <c r="I10" s="999"/>
    </row>
    <row r="11" spans="1:9" ht="14.25" customHeight="1">
      <c r="A11" s="1947"/>
      <c r="B11" s="1947"/>
      <c r="C11" s="1947"/>
      <c r="D11" s="1947"/>
      <c r="E11" s="1947"/>
      <c r="F11" s="1947"/>
      <c r="G11" s="999"/>
      <c r="H11" s="999"/>
      <c r="I11" s="999"/>
    </row>
    <row r="12" spans="1:9" ht="14.25" customHeight="1">
      <c r="A12" s="1947"/>
      <c r="B12" s="1947"/>
      <c r="C12" s="1947"/>
      <c r="D12" s="1947"/>
      <c r="E12" s="1947"/>
      <c r="F12" s="1947"/>
      <c r="G12" s="999"/>
      <c r="H12" s="999"/>
      <c r="I12" s="999"/>
    </row>
    <row r="13" spans="1:9" ht="14.25" customHeight="1">
      <c r="A13" s="1947"/>
      <c r="B13" s="1947"/>
      <c r="C13" s="1947"/>
      <c r="D13" s="1947"/>
      <c r="E13" s="1947"/>
      <c r="F13" s="1947"/>
      <c r="G13" s="999"/>
      <c r="H13" s="999"/>
      <c r="I13" s="999"/>
    </row>
    <row r="14" spans="1:9" ht="14.25" customHeight="1">
      <c r="A14" s="1947"/>
      <c r="B14" s="1947"/>
      <c r="C14" s="1947"/>
      <c r="D14" s="1947"/>
      <c r="E14" s="1947"/>
      <c r="F14" s="1947"/>
      <c r="G14" s="999"/>
      <c r="H14" s="999"/>
      <c r="I14" s="999"/>
    </row>
    <row r="15" spans="1:9" ht="14.25" customHeight="1">
      <c r="A15" s="1947"/>
      <c r="B15" s="1947"/>
      <c r="C15" s="1947"/>
      <c r="D15" s="1947"/>
      <c r="E15" s="1947"/>
      <c r="F15" s="1947"/>
      <c r="G15" s="999"/>
      <c r="H15" s="999"/>
      <c r="I15" s="999"/>
    </row>
    <row r="16" spans="1:9" ht="14.25" customHeight="1">
      <c r="A16" s="1947"/>
      <c r="B16" s="1947"/>
      <c r="C16" s="1947"/>
      <c r="D16" s="1947"/>
      <c r="E16" s="1947"/>
      <c r="F16" s="1947"/>
      <c r="G16" s="999"/>
      <c r="H16" s="999"/>
      <c r="I16" s="999"/>
    </row>
    <row r="17" spans="1:9" ht="14.25" customHeight="1">
      <c r="A17" s="1947"/>
      <c r="B17" s="1947"/>
      <c r="C17" s="1947"/>
      <c r="D17" s="1947"/>
      <c r="E17" s="1947"/>
      <c r="F17" s="1947"/>
      <c r="G17" s="999"/>
      <c r="H17" s="999"/>
      <c r="I17" s="999"/>
    </row>
    <row r="18" spans="1:9" ht="14.25" customHeight="1">
      <c r="A18" s="1947"/>
      <c r="B18" s="1947"/>
      <c r="C18" s="1947"/>
      <c r="D18" s="1947"/>
      <c r="E18" s="1947"/>
      <c r="F18" s="1947"/>
      <c r="G18" s="999"/>
      <c r="H18" s="999"/>
      <c r="I18" s="999"/>
    </row>
    <row r="19" spans="1:9" ht="14.25" customHeight="1">
      <c r="A19" s="1947"/>
      <c r="B19" s="1947"/>
      <c r="C19" s="1947"/>
      <c r="D19" s="1947"/>
      <c r="E19" s="1947"/>
      <c r="F19" s="1947"/>
      <c r="G19" s="999"/>
      <c r="H19" s="999"/>
      <c r="I19" s="999"/>
    </row>
    <row r="20" spans="1:9" ht="14.25" customHeight="1">
      <c r="A20" s="1947"/>
      <c r="B20" s="1947"/>
      <c r="C20" s="1947"/>
      <c r="D20" s="1947"/>
      <c r="E20" s="1947"/>
      <c r="F20" s="1947"/>
      <c r="G20" s="999"/>
      <c r="H20" s="999"/>
      <c r="I20" s="999"/>
    </row>
    <row r="21" spans="1:9" ht="14.25" customHeight="1">
      <c r="A21" s="1947"/>
      <c r="B21" s="1947"/>
      <c r="C21" s="1947"/>
      <c r="D21" s="1947"/>
      <c r="E21" s="1947"/>
      <c r="F21" s="1947"/>
      <c r="G21" s="999"/>
      <c r="H21" s="999"/>
      <c r="I21" s="999"/>
    </row>
    <row r="22" spans="1:9" ht="14.25" customHeight="1">
      <c r="A22" s="1947"/>
      <c r="B22" s="1947"/>
      <c r="C22" s="1947"/>
      <c r="D22" s="1947"/>
      <c r="E22" s="1947"/>
      <c r="F22" s="1947"/>
      <c r="G22" s="999"/>
      <c r="H22" s="999"/>
      <c r="I22" s="999"/>
    </row>
    <row r="23" spans="1:9" ht="14.25" customHeight="1">
      <c r="A23" s="1947"/>
      <c r="B23" s="1947"/>
      <c r="C23" s="1947"/>
      <c r="D23" s="1947"/>
      <c r="E23" s="1947"/>
      <c r="F23" s="1947"/>
      <c r="G23" s="999"/>
      <c r="H23" s="999"/>
      <c r="I23" s="999"/>
    </row>
    <row r="24" spans="1:9" ht="14.25" customHeight="1">
      <c r="A24" s="999"/>
      <c r="B24" s="999"/>
      <c r="C24" s="999"/>
      <c r="D24" s="999"/>
      <c r="E24" s="999"/>
      <c r="F24" s="999"/>
      <c r="G24" s="999"/>
      <c r="H24" s="999"/>
      <c r="I24" s="999"/>
    </row>
    <row r="25" spans="1:9" ht="14.25" customHeight="1" thickBot="1">
      <c r="A25" s="999"/>
      <c r="B25" s="999"/>
      <c r="C25" s="999"/>
      <c r="D25" s="999"/>
      <c r="E25" s="999"/>
      <c r="F25" s="999"/>
      <c r="G25" s="999"/>
      <c r="H25" s="999"/>
      <c r="I25" s="999"/>
    </row>
    <row r="26" spans="1:9" ht="18" customHeight="1" thickBot="1">
      <c r="A26" s="1944" t="s">
        <v>62</v>
      </c>
      <c r="B26" s="1945"/>
      <c r="C26" s="1945"/>
      <c r="D26" s="1945"/>
      <c r="E26" s="1945"/>
      <c r="F26" s="1946"/>
      <c r="G26" s="999"/>
      <c r="H26" s="999"/>
      <c r="I26" s="999"/>
    </row>
    <row r="27" spans="1:9" ht="14.25" customHeight="1">
      <c r="A27" s="981"/>
      <c r="B27" s="982" t="s">
        <v>949</v>
      </c>
      <c r="C27" s="983" t="s">
        <v>966</v>
      </c>
      <c r="D27" s="983" t="s">
        <v>967</v>
      </c>
      <c r="E27" s="983" t="s">
        <v>968</v>
      </c>
      <c r="F27" s="984" t="s">
        <v>969</v>
      </c>
      <c r="G27" s="999"/>
      <c r="H27" s="999"/>
      <c r="I27" s="999"/>
    </row>
    <row r="28" spans="1:9" ht="14.25" customHeight="1">
      <c r="A28" s="985" t="s">
        <v>965</v>
      </c>
      <c r="B28" s="986" t="s">
        <v>950</v>
      </c>
      <c r="C28" s="986" t="s">
        <v>951</v>
      </c>
      <c r="D28" s="986" t="s">
        <v>952</v>
      </c>
      <c r="E28" s="986" t="s">
        <v>953</v>
      </c>
      <c r="F28" s="987" t="s">
        <v>954</v>
      </c>
      <c r="G28" s="999"/>
      <c r="H28" s="999"/>
      <c r="I28" s="999"/>
    </row>
    <row r="29" spans="1:9" ht="14.25" customHeight="1">
      <c r="A29" s="988" t="s">
        <v>955</v>
      </c>
      <c r="B29" s="989">
        <v>500</v>
      </c>
      <c r="C29" s="989">
        <v>580</v>
      </c>
      <c r="D29" s="989">
        <v>580</v>
      </c>
      <c r="E29" s="989">
        <v>870</v>
      </c>
      <c r="F29" s="990">
        <v>1150</v>
      </c>
      <c r="G29" s="999"/>
      <c r="H29" s="999"/>
      <c r="I29" s="999"/>
    </row>
    <row r="30" spans="1:9" ht="14.25" customHeight="1">
      <c r="A30" s="988" t="s">
        <v>956</v>
      </c>
      <c r="B30" s="989">
        <v>900</v>
      </c>
      <c r="C30" s="989">
        <v>1090</v>
      </c>
      <c r="D30" s="989">
        <v>1095</v>
      </c>
      <c r="E30" s="989">
        <v>1550</v>
      </c>
      <c r="F30" s="990">
        <v>1950</v>
      </c>
      <c r="G30" s="999"/>
      <c r="H30" s="999"/>
      <c r="I30" s="999"/>
    </row>
    <row r="31" spans="1:9" ht="14.25" customHeight="1">
      <c r="A31" s="988" t="s">
        <v>957</v>
      </c>
      <c r="B31" s="989">
        <v>1280</v>
      </c>
      <c r="C31" s="989">
        <v>1480</v>
      </c>
      <c r="D31" s="989">
        <v>1520</v>
      </c>
      <c r="E31" s="989">
        <v>2150</v>
      </c>
      <c r="F31" s="990">
        <v>2750</v>
      </c>
      <c r="G31" s="999"/>
      <c r="H31" s="999"/>
      <c r="I31" s="999"/>
    </row>
    <row r="32" spans="1:9" ht="14.25" customHeight="1">
      <c r="A32" s="988" t="s">
        <v>958</v>
      </c>
      <c r="B32" s="989">
        <v>1620</v>
      </c>
      <c r="C32" s="989">
        <v>1930</v>
      </c>
      <c r="D32" s="989">
        <v>1980</v>
      </c>
      <c r="E32" s="989">
        <v>2800</v>
      </c>
      <c r="F32" s="990">
        <v>3400</v>
      </c>
      <c r="G32" s="999"/>
      <c r="H32" s="999"/>
      <c r="I32" s="999"/>
    </row>
    <row r="33" spans="1:8" ht="14.25" customHeight="1" thickBot="1">
      <c r="A33" s="991" t="s">
        <v>959</v>
      </c>
      <c r="B33" s="992">
        <v>2000</v>
      </c>
      <c r="C33" s="992">
        <v>2300</v>
      </c>
      <c r="D33" s="992">
        <v>2390</v>
      </c>
      <c r="E33" s="992">
        <v>3000</v>
      </c>
      <c r="F33" s="993">
        <v>3520</v>
      </c>
      <c r="G33" s="999"/>
      <c r="H33" s="979"/>
    </row>
    <row r="34" spans="1:8" ht="14.25" customHeight="1">
      <c r="A34" s="1942"/>
      <c r="B34" s="1943"/>
      <c r="C34" s="1943"/>
      <c r="D34" s="1943"/>
      <c r="E34" s="1943"/>
      <c r="F34" s="1943"/>
      <c r="G34" s="979"/>
      <c r="H34" s="979"/>
    </row>
    <row r="35" spans="1:8" ht="14.25" customHeight="1">
      <c r="A35" s="1000"/>
      <c r="B35" s="1001"/>
      <c r="C35" s="1000"/>
      <c r="D35" s="1000"/>
      <c r="E35" s="1000"/>
      <c r="F35" s="1000"/>
      <c r="G35" s="979"/>
      <c r="H35" s="979"/>
    </row>
    <row r="36" spans="1:8" ht="14.25" customHeight="1">
      <c r="A36" s="994" t="s">
        <v>960</v>
      </c>
      <c r="B36" s="995"/>
      <c r="C36" s="995"/>
      <c r="D36" s="995"/>
      <c r="E36" s="995"/>
      <c r="F36" s="1000"/>
      <c r="G36" s="979"/>
      <c r="H36" s="979"/>
    </row>
    <row r="37" spans="1:8" ht="14.25" customHeight="1">
      <c r="A37" s="996" t="s">
        <v>2093</v>
      </c>
      <c r="B37" s="29"/>
      <c r="C37" s="29"/>
      <c r="D37" s="29"/>
      <c r="E37" s="29"/>
      <c r="F37" s="1002"/>
      <c r="G37" s="979"/>
      <c r="H37" s="979"/>
    </row>
    <row r="38" spans="1:8" ht="14.25" customHeight="1">
      <c r="A38" s="994" t="s">
        <v>2092</v>
      </c>
      <c r="B38" s="29"/>
      <c r="C38" s="29"/>
      <c r="D38" s="29"/>
      <c r="E38" s="29"/>
      <c r="F38" s="1002"/>
      <c r="G38" s="979"/>
      <c r="H38" s="979"/>
    </row>
    <row r="39" spans="1:8" ht="14.25" customHeight="1">
      <c r="A39" s="1000"/>
      <c r="B39" s="1002"/>
      <c r="C39" s="1002"/>
      <c r="D39" s="1002"/>
      <c r="E39" s="1002"/>
      <c r="F39" s="1002"/>
    </row>
    <row r="40" spans="1:8" ht="14.25" customHeight="1">
      <c r="A40" s="1000"/>
      <c r="B40" s="1002"/>
      <c r="C40" s="1002"/>
      <c r="D40" s="1002"/>
      <c r="E40" s="1002"/>
      <c r="F40" s="1002"/>
      <c r="G40" s="980"/>
      <c r="H40" s="980"/>
    </row>
    <row r="41" spans="1:8" ht="14.25" customHeight="1">
      <c r="A41" s="1929" t="s">
        <v>939</v>
      </c>
      <c r="B41" s="1929"/>
      <c r="C41" s="1929"/>
      <c r="D41" s="1929"/>
      <c r="E41" s="1929"/>
      <c r="F41" s="1929"/>
      <c r="G41" s="1003"/>
      <c r="H41" s="100"/>
    </row>
    <row r="42" spans="1:8" ht="14.25" customHeight="1">
      <c r="A42" s="1948" t="s">
        <v>1811</v>
      </c>
      <c r="B42" s="1948"/>
      <c r="C42" s="1948"/>
      <c r="D42" s="1948"/>
      <c r="E42" s="1948"/>
      <c r="F42" s="1948"/>
      <c r="G42" s="997"/>
    </row>
    <row r="43" spans="1:8" ht="14.25" customHeight="1">
      <c r="A43" s="1948"/>
      <c r="B43" s="1948"/>
      <c r="C43" s="1948"/>
      <c r="D43" s="1948"/>
      <c r="E43" s="1948"/>
      <c r="F43" s="1948"/>
      <c r="G43" s="997"/>
    </row>
    <row r="44" spans="1:8" ht="14.25" customHeight="1">
      <c r="A44" s="1948"/>
      <c r="B44" s="1948"/>
      <c r="C44" s="1948"/>
      <c r="D44" s="1948"/>
      <c r="E44" s="1948"/>
      <c r="F44" s="1948"/>
      <c r="G44" s="997"/>
    </row>
    <row r="45" spans="1:8" ht="14.25" customHeight="1">
      <c r="A45" s="1948"/>
      <c r="B45" s="1948"/>
      <c r="C45" s="1948"/>
      <c r="D45" s="1948"/>
      <c r="E45" s="1948"/>
      <c r="F45" s="1948"/>
      <c r="G45" s="997"/>
    </row>
    <row r="46" spans="1:8" ht="14.25" customHeight="1">
      <c r="A46" s="1948"/>
      <c r="B46" s="1948"/>
      <c r="C46" s="1948"/>
      <c r="D46" s="1948"/>
      <c r="E46" s="1948"/>
      <c r="F46" s="1948"/>
      <c r="G46" s="997"/>
      <c r="H46" s="1761"/>
    </row>
    <row r="47" spans="1:8" ht="12.75" customHeight="1">
      <c r="A47" s="1948"/>
      <c r="B47" s="1948"/>
      <c r="C47" s="1948"/>
      <c r="D47" s="1948"/>
      <c r="E47" s="1948"/>
      <c r="F47" s="1948"/>
      <c r="G47" s="997"/>
      <c r="H47" s="1761"/>
    </row>
    <row r="48" spans="1:8" ht="12.75" customHeight="1">
      <c r="A48" s="1948"/>
      <c r="B48" s="1948"/>
      <c r="C48" s="1948"/>
      <c r="D48" s="1948"/>
      <c r="E48" s="1948"/>
      <c r="F48" s="1948"/>
      <c r="G48" s="997"/>
    </row>
    <row r="49" spans="1:7" ht="12.75" customHeight="1">
      <c r="A49" s="1948"/>
      <c r="B49" s="1948"/>
      <c r="C49" s="1948"/>
      <c r="D49" s="1948"/>
      <c r="E49" s="1948"/>
      <c r="F49" s="1948"/>
      <c r="G49" s="997"/>
    </row>
    <row r="50" spans="1:7" ht="12.75" customHeight="1">
      <c r="A50" s="1948"/>
      <c r="B50" s="1948"/>
      <c r="C50" s="1948"/>
      <c r="D50" s="1948"/>
      <c r="E50" s="1948"/>
      <c r="F50" s="1948"/>
      <c r="G50" s="997"/>
    </row>
    <row r="51" spans="1:7" ht="12.75" customHeight="1">
      <c r="A51" s="1948"/>
      <c r="B51" s="1948"/>
      <c r="C51" s="1948"/>
      <c r="D51" s="1948"/>
      <c r="E51" s="1948"/>
      <c r="F51" s="1948"/>
      <c r="G51" s="997"/>
    </row>
    <row r="52" spans="1:7" ht="12.75" customHeight="1">
      <c r="A52" s="1948"/>
      <c r="B52" s="1948"/>
      <c r="C52" s="1948"/>
      <c r="D52" s="1948"/>
      <c r="E52" s="1948"/>
      <c r="F52" s="1948"/>
      <c r="G52" s="997"/>
    </row>
    <row r="53" spans="1:7" ht="12.75" customHeight="1">
      <c r="A53" s="1948"/>
      <c r="B53" s="1948"/>
      <c r="C53" s="1948"/>
      <c r="D53" s="1948"/>
      <c r="E53" s="1948"/>
      <c r="F53" s="1948"/>
      <c r="G53" s="997"/>
    </row>
    <row r="54" spans="1:7" ht="12.75" customHeight="1">
      <c r="A54" s="1948"/>
      <c r="B54" s="1948"/>
      <c r="C54" s="1948"/>
      <c r="D54" s="1948"/>
      <c r="E54" s="1948"/>
      <c r="F54" s="1948"/>
      <c r="G54" s="997"/>
    </row>
    <row r="55" spans="1:7" ht="12.75" customHeight="1">
      <c r="A55" s="1948"/>
      <c r="B55" s="1948"/>
      <c r="C55" s="1948"/>
      <c r="D55" s="1948"/>
      <c r="E55" s="1948"/>
      <c r="F55" s="1948"/>
      <c r="G55" s="997"/>
    </row>
    <row r="56" spans="1:7" ht="12.75" customHeight="1">
      <c r="A56" s="1948"/>
      <c r="B56" s="1948"/>
      <c r="C56" s="1948"/>
      <c r="D56" s="1948"/>
      <c r="E56" s="1948"/>
      <c r="F56" s="1948"/>
      <c r="G56" s="997"/>
    </row>
    <row r="57" spans="1:7" ht="12.75" customHeight="1">
      <c r="A57" s="1948"/>
      <c r="B57" s="1948"/>
      <c r="C57" s="1948"/>
      <c r="D57" s="1948"/>
      <c r="E57" s="1948"/>
      <c r="F57" s="1948"/>
      <c r="G57" s="997"/>
    </row>
    <row r="58" spans="1:7" ht="12.75" customHeight="1">
      <c r="A58" s="1948"/>
      <c r="B58" s="1948"/>
      <c r="C58" s="1948"/>
      <c r="D58" s="1948"/>
      <c r="E58" s="1948"/>
      <c r="F58" s="1948"/>
      <c r="G58" s="997"/>
    </row>
    <row r="59" spans="1:7" ht="14.25" customHeight="1">
      <c r="A59" s="997"/>
      <c r="B59" s="997"/>
      <c r="C59" s="997"/>
      <c r="D59" s="997"/>
      <c r="E59" s="997"/>
      <c r="F59" s="997"/>
      <c r="G59" s="997"/>
    </row>
    <row r="60" spans="1:7" ht="14.25" customHeight="1">
      <c r="A60" s="997"/>
      <c r="B60" s="997"/>
      <c r="C60" s="997"/>
      <c r="D60" s="997"/>
      <c r="E60" s="997"/>
      <c r="F60" s="997"/>
      <c r="G60" s="997"/>
    </row>
    <row r="61" spans="1:7" ht="14.25" customHeight="1">
      <c r="A61" s="997"/>
      <c r="B61" s="997"/>
      <c r="C61" s="997"/>
      <c r="D61" s="997"/>
      <c r="E61" s="997"/>
      <c r="F61" s="997"/>
      <c r="G61" s="997"/>
    </row>
    <row r="62" spans="1:7" ht="14.25" customHeight="1">
      <c r="A62" s="997"/>
      <c r="B62" s="997"/>
      <c r="C62" s="997"/>
      <c r="D62" s="997"/>
      <c r="E62" s="997"/>
      <c r="F62" s="997"/>
      <c r="G62" s="997"/>
    </row>
    <row r="63" spans="1:7" ht="14.25" customHeight="1">
      <c r="A63" s="998" t="s">
        <v>944</v>
      </c>
      <c r="B63" s="997"/>
      <c r="C63" s="997"/>
      <c r="D63" s="997"/>
      <c r="E63" s="1938"/>
      <c r="F63" s="1938"/>
      <c r="G63" s="997"/>
    </row>
    <row r="64" spans="1:7" ht="14.25" customHeight="1">
      <c r="A64" s="997"/>
      <c r="B64" s="997"/>
      <c r="C64" s="997"/>
      <c r="D64" s="997"/>
      <c r="E64" s="1938"/>
      <c r="F64" s="1938"/>
      <c r="G64" s="997"/>
    </row>
    <row r="65" spans="1:6" ht="14.25" customHeight="1">
      <c r="E65" s="1938"/>
      <c r="F65" s="1938"/>
    </row>
    <row r="66" spans="1:6" ht="14.25" customHeight="1"/>
    <row r="67" spans="1:6" ht="14.25" customHeight="1">
      <c r="A67" s="998"/>
    </row>
    <row r="68" spans="1:6" ht="14.25" customHeight="1"/>
    <row r="69" spans="1:6" ht="14.25" customHeight="1">
      <c r="E69"/>
      <c r="F69"/>
    </row>
    <row r="70" spans="1:6" ht="14.25" customHeight="1">
      <c r="E70"/>
      <c r="F70"/>
    </row>
    <row r="71" spans="1:6" ht="14.25" customHeight="1">
      <c r="E71"/>
      <c r="F71"/>
    </row>
    <row r="72" spans="1:6" ht="14.25" customHeight="1"/>
    <row r="73" spans="1:6" ht="14.25" customHeight="1"/>
    <row r="74" spans="1:6" ht="14.25" customHeight="1"/>
  </sheetData>
  <mergeCells count="8">
    <mergeCell ref="E63:F65"/>
    <mergeCell ref="A1:F1"/>
    <mergeCell ref="A41:F41"/>
    <mergeCell ref="H46:H47"/>
    <mergeCell ref="A34:F34"/>
    <mergeCell ref="A26:F26"/>
    <mergeCell ref="A2:F23"/>
    <mergeCell ref="A42:F58"/>
  </mergeCells>
  <pageMargins left="0.47244094488188981" right="7.874015748031496E-2" top="0.74803149606299213" bottom="0.74803149606299213" header="0" footer="0"/>
  <pageSetup paperSize="9" scale="75" orientation="portrait" horizontalDpi="4294967295" verticalDpi="4294967295" r:id="rId1"/>
  <headerFooter>
    <oddHeader>&amp;C&amp;11Dodací podmínky</oddHeader>
    <oddFooter>&amp;C&amp;11&amp;A</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List7">
    <pageSetUpPr fitToPage="1"/>
  </sheetPr>
  <dimension ref="A1:K63"/>
  <sheetViews>
    <sheetView zoomScale="90" zoomScaleNormal="90" zoomScaleSheetLayoutView="90" workbookViewId="0">
      <selection sqref="A1:A16"/>
    </sheetView>
  </sheetViews>
  <sheetFormatPr baseColWidth="10" defaultColWidth="14.3984375" defaultRowHeight="15" customHeight="1"/>
  <cols>
    <col min="1" max="1" width="2.3984375" customWidth="1"/>
    <col min="2" max="2" width="19.19921875" customWidth="1"/>
    <col min="3" max="3" width="50.796875" customWidth="1"/>
    <col min="4" max="8" width="9.796875" style="29" customWidth="1"/>
    <col min="9" max="9" width="11.19921875" style="29" customWidth="1"/>
    <col min="10" max="10" width="9.19921875" style="5" customWidth="1"/>
    <col min="11" max="11" width="8.796875" style="5" customWidth="1"/>
    <col min="12" max="26" width="8.796875" customWidth="1"/>
  </cols>
  <sheetData>
    <row r="1" spans="1:9" ht="18" customHeight="1">
      <c r="A1" s="1313" t="s">
        <v>1</v>
      </c>
      <c r="B1" s="1263" t="s">
        <v>1134</v>
      </c>
      <c r="C1" s="1263"/>
      <c r="D1" s="378">
        <v>0</v>
      </c>
      <c r="E1" s="301" t="s">
        <v>1111</v>
      </c>
      <c r="F1" s="287" t="s">
        <v>1112</v>
      </c>
      <c r="G1" s="287" t="s">
        <v>481</v>
      </c>
      <c r="H1" s="287" t="s">
        <v>113</v>
      </c>
      <c r="I1" s="295"/>
    </row>
    <row r="2" spans="1:9" ht="14.25" customHeight="1">
      <c r="A2" s="1314"/>
      <c r="B2" s="1293"/>
      <c r="C2" s="1231" t="s">
        <v>2105</v>
      </c>
      <c r="D2" s="1225" t="s">
        <v>115</v>
      </c>
      <c r="E2" s="1280"/>
      <c r="F2" s="1280"/>
      <c r="G2" s="1280"/>
      <c r="H2" s="1280"/>
      <c r="I2" s="1316"/>
    </row>
    <row r="3" spans="1:9" ht="18" customHeight="1">
      <c r="A3" s="1314"/>
      <c r="B3" s="1293"/>
      <c r="C3" s="1231"/>
      <c r="D3" s="147">
        <f>'obsah 2'!C71</f>
        <v>5477</v>
      </c>
      <c r="E3" s="147">
        <f>'obsah 2'!D71</f>
        <v>5608</v>
      </c>
      <c r="F3" s="147">
        <f>'obsah 2'!E71</f>
        <v>5651</v>
      </c>
      <c r="G3" s="147">
        <f>'obsah 2'!F71</f>
        <v>6021</v>
      </c>
      <c r="H3" s="147">
        <f>'obsah 2'!G71</f>
        <v>6581</v>
      </c>
      <c r="I3" s="270"/>
    </row>
    <row r="4" spans="1:9" ht="14.25" customHeight="1">
      <c r="A4" s="1314"/>
      <c r="B4" s="1293"/>
      <c r="C4" s="1231"/>
      <c r="D4" s="113"/>
      <c r="E4" s="130"/>
      <c r="F4" s="130"/>
      <c r="G4" s="156"/>
      <c r="H4" s="156"/>
      <c r="I4" s="173">
        <v>7581</v>
      </c>
    </row>
    <row r="5" spans="1:9" ht="14.25" customHeight="1">
      <c r="A5" s="1314"/>
      <c r="B5" s="1293"/>
      <c r="C5" s="1231"/>
      <c r="D5" s="130"/>
      <c r="E5" s="113"/>
      <c r="F5" s="113"/>
      <c r="G5" s="113"/>
      <c r="H5" s="274"/>
      <c r="I5" s="288"/>
    </row>
    <row r="6" spans="1:9" ht="14.25" customHeight="1">
      <c r="A6" s="1314"/>
      <c r="B6" s="1293"/>
      <c r="C6" s="1231"/>
      <c r="D6" s="1225" t="s">
        <v>66</v>
      </c>
      <c r="E6" s="1215"/>
      <c r="F6" s="1215"/>
      <c r="G6" s="1225" t="s">
        <v>67</v>
      </c>
      <c r="H6" s="1215"/>
      <c r="I6" s="1228"/>
    </row>
    <row r="7" spans="1:9" ht="14.25" customHeight="1">
      <c r="A7" s="1314"/>
      <c r="B7" s="1293"/>
      <c r="C7" s="1231"/>
      <c r="D7" s="276" t="s">
        <v>68</v>
      </c>
      <c r="E7" s="1213" t="s">
        <v>123</v>
      </c>
      <c r="F7" s="1219"/>
      <c r="G7" s="1221" t="s">
        <v>1203</v>
      </c>
      <c r="H7" s="1219"/>
      <c r="I7" s="127" t="s">
        <v>1191</v>
      </c>
    </row>
    <row r="8" spans="1:9" ht="14.25" customHeight="1">
      <c r="A8" s="1314"/>
      <c r="B8" s="1293"/>
      <c r="C8" s="1231"/>
      <c r="D8" s="276" t="s">
        <v>70</v>
      </c>
      <c r="E8" s="1213" t="s">
        <v>948</v>
      </c>
      <c r="F8" s="1213"/>
      <c r="G8" s="1221" t="s">
        <v>1202</v>
      </c>
      <c r="H8" s="1219"/>
      <c r="I8" s="127" t="s">
        <v>1205</v>
      </c>
    </row>
    <row r="9" spans="1:9" ht="14.25" customHeight="1">
      <c r="A9" s="1314"/>
      <c r="B9" s="1293"/>
      <c r="C9" s="1231"/>
      <c r="D9" s="1221" t="s">
        <v>72</v>
      </c>
      <c r="E9" s="1221"/>
      <c r="F9" s="307">
        <v>1</v>
      </c>
      <c r="G9" s="339" t="s">
        <v>71</v>
      </c>
      <c r="H9" s="340"/>
      <c r="I9" s="127">
        <v>60</v>
      </c>
    </row>
    <row r="10" spans="1:9" ht="14.25" customHeight="1">
      <c r="A10" s="1314"/>
      <c r="B10" s="1293"/>
      <c r="C10" s="755" t="s">
        <v>1274</v>
      </c>
      <c r="D10" s="1317" t="s">
        <v>1275</v>
      </c>
      <c r="E10" s="1317"/>
      <c r="F10" s="150"/>
      <c r="G10" s="339" t="s">
        <v>73</v>
      </c>
      <c r="H10" s="340"/>
      <c r="I10" s="127" t="s">
        <v>213</v>
      </c>
    </row>
    <row r="11" spans="1:9" ht="14.25" customHeight="1">
      <c r="A11" s="1314"/>
      <c r="B11" s="1293"/>
      <c r="C11" s="214" t="s">
        <v>1131</v>
      </c>
      <c r="D11" s="1299">
        <f>'obsah 1'!J143</f>
        <v>800</v>
      </c>
      <c r="E11" s="1299"/>
      <c r="F11" s="681"/>
      <c r="G11" s="276" t="s">
        <v>74</v>
      </c>
      <c r="H11" s="307"/>
      <c r="I11" s="127" t="s">
        <v>1192</v>
      </c>
    </row>
    <row r="12" spans="1:9" ht="14.25" customHeight="1">
      <c r="A12" s="1314"/>
      <c r="B12" s="1293"/>
      <c r="C12" s="214" t="s">
        <v>1133</v>
      </c>
      <c r="D12" s="1299">
        <f>'obsah 1'!J144</f>
        <v>800</v>
      </c>
      <c r="E12" s="1299"/>
      <c r="F12" s="284">
        <v>800</v>
      </c>
      <c r="G12" s="1221" t="s">
        <v>1296</v>
      </c>
      <c r="H12" s="1219"/>
      <c r="I12" s="127" t="s">
        <v>108</v>
      </c>
    </row>
    <row r="13" spans="1:9" ht="14.25" customHeight="1">
      <c r="A13" s="1314"/>
      <c r="B13" s="1293"/>
      <c r="C13" s="214" t="s">
        <v>1132</v>
      </c>
      <c r="D13" s="1294">
        <f>'obsah 1'!J145</f>
        <v>220</v>
      </c>
      <c r="E13" s="1294"/>
      <c r="F13" s="682">
        <v>800</v>
      </c>
      <c r="G13" s="1274"/>
      <c r="H13" s="1274"/>
      <c r="I13" s="289"/>
    </row>
    <row r="14" spans="1:9" ht="14.25" customHeight="1">
      <c r="A14" s="1314"/>
      <c r="B14" s="898"/>
      <c r="C14" s="286" t="s">
        <v>1779</v>
      </c>
      <c r="D14" s="1294">
        <f>'obsah 1'!L67</f>
        <v>982</v>
      </c>
      <c r="E14" s="1294"/>
      <c r="F14" s="683">
        <v>305</v>
      </c>
      <c r="G14" s="131"/>
      <c r="H14" s="1225"/>
      <c r="I14" s="1228"/>
    </row>
    <row r="15" spans="1:9" ht="14.25" customHeight="1">
      <c r="A15" s="1314"/>
      <c r="B15" s="831"/>
      <c r="C15" s="286" t="s">
        <v>1778</v>
      </c>
      <c r="D15" s="1294">
        <f>'obsah 1'!L70</f>
        <v>957</v>
      </c>
      <c r="E15" s="1294"/>
      <c r="F15" s="684">
        <v>163</v>
      </c>
      <c r="G15" s="283"/>
      <c r="H15" s="275"/>
      <c r="I15" s="289"/>
    </row>
    <row r="16" spans="1:9" ht="14.25" customHeight="1" thickBot="1">
      <c r="A16" s="1315"/>
      <c r="B16" s="428" t="s">
        <v>1061</v>
      </c>
      <c r="C16" s="756" t="s">
        <v>1273</v>
      </c>
      <c r="D16" s="1295">
        <f>'obsah 1'!J146</f>
        <v>800</v>
      </c>
      <c r="E16" s="1295"/>
      <c r="F16" s="685"/>
      <c r="G16" s="609"/>
      <c r="H16" s="609"/>
      <c r="I16" s="293"/>
    </row>
    <row r="17" spans="1:9" ht="10.25" customHeight="1" thickBot="1">
      <c r="A17" s="151"/>
      <c r="B17" s="282"/>
      <c r="C17" s="129"/>
      <c r="D17" s="281"/>
      <c r="E17" s="275"/>
      <c r="F17" s="130"/>
      <c r="G17" s="283"/>
      <c r="H17" s="275"/>
      <c r="I17" s="150"/>
    </row>
    <row r="18" spans="1:9" ht="18" customHeight="1">
      <c r="A18" s="1302" t="s">
        <v>1</v>
      </c>
      <c r="B18" s="1266" t="s">
        <v>1135</v>
      </c>
      <c r="C18" s="1264"/>
      <c r="D18" s="287">
        <v>0</v>
      </c>
      <c r="E18" s="287" t="s">
        <v>1111</v>
      </c>
      <c r="F18" s="287" t="s">
        <v>1112</v>
      </c>
      <c r="G18" s="287" t="s">
        <v>481</v>
      </c>
      <c r="H18" s="287" t="s">
        <v>113</v>
      </c>
      <c r="I18" s="295"/>
    </row>
    <row r="19" spans="1:9" ht="14.25" customHeight="1">
      <c r="A19" s="1303"/>
      <c r="B19" s="1255"/>
      <c r="C19" s="1231" t="s">
        <v>2106</v>
      </c>
      <c r="D19" s="1235" t="s">
        <v>115</v>
      </c>
      <c r="E19" s="1236"/>
      <c r="F19" s="1236"/>
      <c r="G19" s="1236"/>
      <c r="H19" s="1236"/>
      <c r="I19" s="1237"/>
    </row>
    <row r="20" spans="1:9" ht="18" customHeight="1">
      <c r="A20" s="1303"/>
      <c r="B20" s="1255"/>
      <c r="C20" s="1231"/>
      <c r="D20" s="37">
        <f>'obsah 2'!C72</f>
        <v>5076</v>
      </c>
      <c r="E20" s="37">
        <f>'obsah 2'!D72</f>
        <v>5207</v>
      </c>
      <c r="F20" s="37">
        <f>'obsah 2'!E72</f>
        <v>5250</v>
      </c>
      <c r="G20" s="37">
        <f>'obsah 2'!F72</f>
        <v>5621</v>
      </c>
      <c r="H20" s="37">
        <f>'obsah 2'!G72</f>
        <v>6181</v>
      </c>
      <c r="I20" s="112"/>
    </row>
    <row r="21" spans="1:9" ht="14.25" customHeight="1">
      <c r="A21" s="1303"/>
      <c r="B21" s="1255"/>
      <c r="C21" s="1231"/>
      <c r="D21" s="113"/>
      <c r="E21" s="130"/>
      <c r="F21" s="130"/>
      <c r="G21" s="156"/>
      <c r="H21" s="156"/>
      <c r="I21" s="173">
        <v>7181</v>
      </c>
    </row>
    <row r="22" spans="1:9" ht="14.25" customHeight="1">
      <c r="A22" s="1303"/>
      <c r="B22" s="1255"/>
      <c r="C22" s="1231"/>
      <c r="D22" s="130"/>
      <c r="E22" s="113"/>
      <c r="F22" s="113"/>
      <c r="G22" s="113"/>
      <c r="H22" s="274"/>
      <c r="I22" s="288"/>
    </row>
    <row r="23" spans="1:9" ht="14.25" customHeight="1">
      <c r="A23" s="1303"/>
      <c r="B23" s="1255"/>
      <c r="C23" s="1231"/>
      <c r="D23" s="1251" t="s">
        <v>66</v>
      </c>
      <c r="E23" s="1256"/>
      <c r="F23" s="1256"/>
      <c r="G23" s="1225" t="s">
        <v>67</v>
      </c>
      <c r="H23" s="1215"/>
      <c r="I23" s="1228"/>
    </row>
    <row r="24" spans="1:9" ht="14.25" customHeight="1">
      <c r="A24" s="1303"/>
      <c r="B24" s="1255"/>
      <c r="C24" s="1231"/>
      <c r="D24" s="42" t="s">
        <v>68</v>
      </c>
      <c r="E24" s="1248" t="s">
        <v>315</v>
      </c>
      <c r="F24" s="1236"/>
      <c r="G24" s="1221" t="s">
        <v>1203</v>
      </c>
      <c r="H24" s="1219"/>
      <c r="I24" s="127" t="s">
        <v>1191</v>
      </c>
    </row>
    <row r="25" spans="1:9" ht="14.25" customHeight="1">
      <c r="A25" s="1303"/>
      <c r="B25" s="1255"/>
      <c r="C25" s="1231"/>
      <c r="D25" s="42" t="s">
        <v>70</v>
      </c>
      <c r="E25" s="1248" t="s">
        <v>948</v>
      </c>
      <c r="F25" s="1235"/>
      <c r="G25" s="1221" t="s">
        <v>1204</v>
      </c>
      <c r="H25" s="1221"/>
      <c r="I25" s="127" t="s">
        <v>1205</v>
      </c>
    </row>
    <row r="26" spans="1:9" ht="14.25" customHeight="1">
      <c r="A26" s="1303"/>
      <c r="B26" s="1255"/>
      <c r="C26" s="1231"/>
      <c r="D26" s="1221" t="s">
        <v>72</v>
      </c>
      <c r="E26" s="1221"/>
      <c r="F26" s="484">
        <v>1</v>
      </c>
      <c r="G26" s="339" t="s">
        <v>71</v>
      </c>
      <c r="H26" s="340"/>
      <c r="I26" s="127">
        <v>60</v>
      </c>
    </row>
    <row r="27" spans="1:9" ht="14.25" customHeight="1">
      <c r="A27" s="1303"/>
      <c r="B27" s="1255"/>
      <c r="C27" s="12" t="s">
        <v>1131</v>
      </c>
      <c r="D27" s="1297">
        <f>'obsah 1'!J143</f>
        <v>800</v>
      </c>
      <c r="E27" s="1298"/>
      <c r="F27" s="306">
        <v>800</v>
      </c>
      <c r="G27" s="339" t="s">
        <v>73</v>
      </c>
      <c r="H27" s="340"/>
      <c r="I27" s="127" t="s">
        <v>213</v>
      </c>
    </row>
    <row r="28" spans="1:9" ht="14.25" customHeight="1">
      <c r="A28" s="1303"/>
      <c r="B28" s="1255"/>
      <c r="C28" s="214" t="s">
        <v>1133</v>
      </c>
      <c r="D28" s="1297">
        <f>'obsah 1'!J144</f>
        <v>800</v>
      </c>
      <c r="E28" s="1298"/>
      <c r="F28" s="486">
        <v>800</v>
      </c>
      <c r="G28" s="276" t="s">
        <v>74</v>
      </c>
      <c r="H28" s="307"/>
      <c r="I28" s="127" t="s">
        <v>1192</v>
      </c>
    </row>
    <row r="29" spans="1:9" ht="14.25" customHeight="1">
      <c r="A29" s="1303"/>
      <c r="B29" s="1255"/>
      <c r="C29" s="214" t="s">
        <v>1132</v>
      </c>
      <c r="D29" s="1300">
        <f>'obsah 1'!J145</f>
        <v>220</v>
      </c>
      <c r="E29" s="1301"/>
      <c r="F29" s="294">
        <v>163</v>
      </c>
      <c r="G29" s="492" t="s">
        <v>1296</v>
      </c>
      <c r="H29" s="307"/>
      <c r="I29" s="127" t="s">
        <v>108</v>
      </c>
    </row>
    <row r="30" spans="1:9" ht="14.25" customHeight="1">
      <c r="A30" s="1303"/>
      <c r="B30" s="1255"/>
      <c r="C30" s="286" t="s">
        <v>1779</v>
      </c>
      <c r="D30" s="1294">
        <f>'obsah 1'!L67</f>
        <v>982</v>
      </c>
      <c r="E30" s="1296"/>
      <c r="F30" s="294">
        <v>1400</v>
      </c>
      <c r="G30" s="1274"/>
      <c r="H30" s="1274"/>
      <c r="I30" s="289"/>
    </row>
    <row r="31" spans="1:9" ht="14.25" customHeight="1">
      <c r="A31" s="1303"/>
      <c r="B31" s="829"/>
      <c r="C31" s="286" t="s">
        <v>117</v>
      </c>
      <c r="D31" s="1294">
        <f>'obsah 1'!L70</f>
        <v>957</v>
      </c>
      <c r="E31" s="1296"/>
      <c r="F31" s="294">
        <v>1400</v>
      </c>
      <c r="G31" s="1274"/>
      <c r="H31" s="1274"/>
      <c r="I31" s="289"/>
    </row>
    <row r="32" spans="1:9" ht="14.25" customHeight="1" thickBot="1">
      <c r="A32" s="1304"/>
      <c r="B32" s="401" t="s">
        <v>1061</v>
      </c>
      <c r="C32" s="756" t="s">
        <v>1273</v>
      </c>
      <c r="D32" s="1318">
        <f>'obsah 1'!J146</f>
        <v>800</v>
      </c>
      <c r="E32" s="1319"/>
      <c r="F32" s="496">
        <v>1400</v>
      </c>
      <c r="G32" s="221"/>
      <c r="H32" s="651"/>
      <c r="I32" s="293"/>
    </row>
    <row r="33" spans="1:9" ht="10.25" customHeight="1" thickBot="1">
      <c r="A33" s="151"/>
      <c r="B33" s="282"/>
      <c r="C33" s="129"/>
      <c r="D33" s="281"/>
      <c r="E33" s="275"/>
      <c r="F33" s="130"/>
      <c r="G33" s="283"/>
      <c r="H33" s="275"/>
      <c r="I33" s="150"/>
    </row>
    <row r="34" spans="1:9" ht="18" customHeight="1">
      <c r="A34" s="1302" t="s">
        <v>1</v>
      </c>
      <c r="B34" s="1266" t="s">
        <v>1317</v>
      </c>
      <c r="C34" s="1264"/>
      <c r="D34" s="287"/>
      <c r="E34" s="287"/>
      <c r="F34" s="287"/>
      <c r="G34" s="287"/>
      <c r="H34" s="287"/>
      <c r="I34" s="295" t="s">
        <v>134</v>
      </c>
    </row>
    <row r="35" spans="1:9" ht="14.25" customHeight="1">
      <c r="A35" s="1303"/>
      <c r="B35" s="1255"/>
      <c r="C35" s="1231" t="s">
        <v>1597</v>
      </c>
      <c r="D35" s="1235" t="s">
        <v>115</v>
      </c>
      <c r="E35" s="1236"/>
      <c r="F35" s="1236"/>
      <c r="G35" s="1236"/>
      <c r="H35" s="1236"/>
      <c r="I35" s="1237"/>
    </row>
    <row r="36" spans="1:9" ht="18" customHeight="1">
      <c r="A36" s="1303"/>
      <c r="B36" s="1255"/>
      <c r="C36" s="1231"/>
      <c r="D36" s="37"/>
      <c r="E36" s="37"/>
      <c r="F36" s="37"/>
      <c r="G36" s="37"/>
      <c r="H36" s="37"/>
      <c r="I36" s="112">
        <f>'obsah 2'!D73</f>
        <v>5600</v>
      </c>
    </row>
    <row r="37" spans="1:9" ht="14.25" customHeight="1">
      <c r="A37" s="1303"/>
      <c r="B37" s="1255"/>
      <c r="C37" s="1231"/>
      <c r="D37" s="113">
        <v>7204</v>
      </c>
      <c r="E37" s="130">
        <v>7335</v>
      </c>
      <c r="F37" s="130">
        <v>7378</v>
      </c>
      <c r="G37" s="156">
        <v>7748</v>
      </c>
      <c r="H37" s="156">
        <v>6477</v>
      </c>
      <c r="I37" s="173">
        <v>8308</v>
      </c>
    </row>
    <row r="38" spans="1:9" ht="14.25" customHeight="1">
      <c r="A38" s="1303"/>
      <c r="B38" s="1255"/>
      <c r="C38" s="1231"/>
      <c r="D38" s="1251" t="s">
        <v>66</v>
      </c>
      <c r="E38" s="1256"/>
      <c r="F38" s="1256"/>
      <c r="G38" s="1225" t="s">
        <v>67</v>
      </c>
      <c r="H38" s="1215"/>
      <c r="I38" s="1228"/>
    </row>
    <row r="39" spans="1:9" ht="14.25" customHeight="1">
      <c r="A39" s="1303"/>
      <c r="B39" s="1255"/>
      <c r="C39" s="1231"/>
      <c r="D39" s="42" t="s">
        <v>68</v>
      </c>
      <c r="E39" s="1248" t="s">
        <v>1226</v>
      </c>
      <c r="F39" s="1236"/>
      <c r="G39" s="1320" t="s">
        <v>1203</v>
      </c>
      <c r="H39" s="1219"/>
      <c r="I39" s="353" t="s">
        <v>1185</v>
      </c>
    </row>
    <row r="40" spans="1:9" ht="14.25" customHeight="1">
      <c r="A40" s="1303"/>
      <c r="B40" s="1255"/>
      <c r="C40" s="1231"/>
      <c r="D40" s="42" t="s">
        <v>70</v>
      </c>
      <c r="E40" s="1248" t="s">
        <v>948</v>
      </c>
      <c r="F40" s="1323"/>
      <c r="G40" s="1320" t="s">
        <v>1202</v>
      </c>
      <c r="H40" s="1219"/>
      <c r="I40" s="353" t="s">
        <v>1206</v>
      </c>
    </row>
    <row r="41" spans="1:9" ht="14.25" customHeight="1">
      <c r="A41" s="1303"/>
      <c r="B41" s="1255"/>
      <c r="C41" s="1231"/>
      <c r="D41" s="1322" t="s">
        <v>72</v>
      </c>
      <c r="E41" s="1322"/>
      <c r="F41" s="484">
        <v>1</v>
      </c>
      <c r="G41" s="656" t="s">
        <v>71</v>
      </c>
      <c r="H41" s="656"/>
      <c r="I41" s="353">
        <v>59</v>
      </c>
    </row>
    <row r="42" spans="1:9" ht="14.25" customHeight="1">
      <c r="A42" s="1303"/>
      <c r="B42" s="1255"/>
      <c r="C42" s="755" t="s">
        <v>1274</v>
      </c>
      <c r="D42" s="1317" t="s">
        <v>1275</v>
      </c>
      <c r="E42" s="1321"/>
      <c r="F42" s="294">
        <v>800</v>
      </c>
      <c r="G42" s="656" t="s">
        <v>73</v>
      </c>
      <c r="H42" s="656"/>
      <c r="I42" s="353" t="s">
        <v>1190</v>
      </c>
    </row>
    <row r="43" spans="1:9" ht="14.25" customHeight="1">
      <c r="A43" s="1303"/>
      <c r="B43" s="1255"/>
      <c r="C43" s="214" t="s">
        <v>1133</v>
      </c>
      <c r="D43" s="1299">
        <f>'obsah 1'!J144</f>
        <v>800</v>
      </c>
      <c r="E43" s="1299"/>
      <c r="F43" s="294">
        <v>305</v>
      </c>
      <c r="G43" s="431" t="s">
        <v>74</v>
      </c>
      <c r="H43" s="369"/>
      <c r="I43" s="353" t="s">
        <v>1186</v>
      </c>
    </row>
    <row r="44" spans="1:9" ht="14.25" customHeight="1">
      <c r="A44" s="1303"/>
      <c r="B44" s="1255"/>
      <c r="C44" s="214" t="s">
        <v>1132</v>
      </c>
      <c r="D44" s="1294">
        <f>'obsah 1'!J145</f>
        <v>220</v>
      </c>
      <c r="E44" s="1294"/>
      <c r="F44" s="294">
        <v>305</v>
      </c>
      <c r="G44" s="654"/>
      <c r="H44" s="654"/>
      <c r="I44" s="610"/>
    </row>
    <row r="45" spans="1:9" ht="14.25" customHeight="1">
      <c r="A45" s="1303"/>
      <c r="B45" s="1255"/>
      <c r="C45" s="286" t="s">
        <v>1779</v>
      </c>
      <c r="D45" s="1294">
        <f>'obsah 1'!L67</f>
        <v>982</v>
      </c>
      <c r="E45" s="1294"/>
      <c r="F45" s="294">
        <v>305</v>
      </c>
      <c r="G45" s="654"/>
      <c r="H45" s="654"/>
      <c r="I45" s="610"/>
    </row>
    <row r="46" spans="1:9" ht="14.25" customHeight="1">
      <c r="A46" s="1303"/>
      <c r="B46" s="829"/>
      <c r="C46" s="286" t="s">
        <v>117</v>
      </c>
      <c r="D46" s="1294">
        <f>'obsah 1'!L70</f>
        <v>957</v>
      </c>
      <c r="E46" s="1294"/>
      <c r="F46" s="294">
        <v>305</v>
      </c>
      <c r="G46" s="131"/>
      <c r="H46" s="477"/>
      <c r="I46" s="292"/>
    </row>
    <row r="47" spans="1:9" ht="14.25" customHeight="1" thickBot="1">
      <c r="A47" s="1304"/>
      <c r="B47" s="401" t="s">
        <v>1061</v>
      </c>
      <c r="C47" s="756" t="s">
        <v>1273</v>
      </c>
      <c r="D47" s="1295">
        <f>'obsah 1'!J146</f>
        <v>800</v>
      </c>
      <c r="E47" s="1295"/>
      <c r="F47" s="496">
        <v>305</v>
      </c>
      <c r="G47" s="609"/>
      <c r="H47" s="609"/>
      <c r="I47" s="293"/>
    </row>
    <row r="48" spans="1:9" ht="10.25" customHeight="1" thickBot="1">
      <c r="A48" s="151"/>
      <c r="B48" s="282"/>
      <c r="C48" s="129"/>
      <c r="D48" s="281"/>
      <c r="E48" s="275"/>
      <c r="F48" s="130"/>
      <c r="G48" s="283"/>
      <c r="H48" s="275"/>
      <c r="I48" s="150"/>
    </row>
    <row r="49" spans="1:9" ht="18" customHeight="1">
      <c r="A49" s="1302" t="s">
        <v>1</v>
      </c>
      <c r="B49" s="1266" t="s">
        <v>1324</v>
      </c>
      <c r="C49" s="1264"/>
      <c r="D49" s="287"/>
      <c r="E49" s="287"/>
      <c r="F49" s="287"/>
      <c r="G49" s="287"/>
      <c r="H49" s="287"/>
      <c r="I49" s="295" t="s">
        <v>134</v>
      </c>
    </row>
    <row r="50" spans="1:9" ht="14.25" customHeight="1">
      <c r="A50" s="1303"/>
      <c r="B50" s="1312"/>
      <c r="C50" s="1231" t="s">
        <v>1598</v>
      </c>
      <c r="D50" s="1235" t="s">
        <v>115</v>
      </c>
      <c r="E50" s="1236"/>
      <c r="F50" s="1236"/>
      <c r="G50" s="1236"/>
      <c r="H50" s="1236"/>
      <c r="I50" s="1237"/>
    </row>
    <row r="51" spans="1:9" ht="18" customHeight="1">
      <c r="A51" s="1303"/>
      <c r="B51" s="1312"/>
      <c r="C51" s="1231"/>
      <c r="D51" s="37"/>
      <c r="E51" s="37"/>
      <c r="F51" s="37"/>
      <c r="G51" s="37"/>
      <c r="H51" s="37"/>
      <c r="I51" s="112">
        <f>'obsah 2'!D74</f>
        <v>5006</v>
      </c>
    </row>
    <row r="52" spans="1:9" ht="14.25" customHeight="1">
      <c r="A52" s="1303"/>
      <c r="B52" s="1312"/>
      <c r="C52" s="1231"/>
      <c r="D52" s="113">
        <v>7204</v>
      </c>
      <c r="E52" s="130">
        <v>7335</v>
      </c>
      <c r="F52" s="130">
        <v>7378</v>
      </c>
      <c r="G52" s="156">
        <v>7748</v>
      </c>
      <c r="H52" s="156">
        <v>8308</v>
      </c>
      <c r="I52" s="173">
        <v>8308</v>
      </c>
    </row>
    <row r="53" spans="1:9" ht="14.25" customHeight="1">
      <c r="A53" s="1303"/>
      <c r="B53" s="1312"/>
      <c r="C53" s="1231"/>
      <c r="D53" s="296"/>
      <c r="E53" s="131"/>
      <c r="F53" s="131"/>
      <c r="G53" s="131"/>
      <c r="H53" s="131"/>
      <c r="I53" s="297"/>
    </row>
    <row r="54" spans="1:9" ht="14.25" customHeight="1">
      <c r="A54" s="1303"/>
      <c r="B54" s="1312"/>
      <c r="C54" s="1231"/>
      <c r="D54" s="1251" t="s">
        <v>66</v>
      </c>
      <c r="E54" s="1256"/>
      <c r="F54" s="1256"/>
      <c r="G54" s="1251" t="s">
        <v>67</v>
      </c>
      <c r="H54" s="1256"/>
      <c r="I54" s="1257"/>
    </row>
    <row r="55" spans="1:9" ht="14.25" customHeight="1">
      <c r="A55" s="1303"/>
      <c r="B55" s="1312"/>
      <c r="C55" s="1231"/>
      <c r="D55" s="42" t="s">
        <v>68</v>
      </c>
      <c r="E55" s="1248" t="s">
        <v>1226</v>
      </c>
      <c r="F55" s="1259"/>
      <c r="G55" s="1305" t="s">
        <v>1203</v>
      </c>
      <c r="H55" s="1259"/>
      <c r="I55" s="324" t="s">
        <v>1185</v>
      </c>
    </row>
    <row r="56" spans="1:9" ht="14.25" customHeight="1">
      <c r="A56" s="1303"/>
      <c r="B56" s="1312"/>
      <c r="C56" s="1231"/>
      <c r="D56" s="78" t="s">
        <v>70</v>
      </c>
      <c r="E56" s="1244" t="s">
        <v>948</v>
      </c>
      <c r="F56" s="1249"/>
      <c r="G56" s="1305" t="s">
        <v>1202</v>
      </c>
      <c r="H56" s="1259"/>
      <c r="I56" s="324" t="s">
        <v>1206</v>
      </c>
    </row>
    <row r="57" spans="1:9" ht="14.25" customHeight="1">
      <c r="A57" s="1303"/>
      <c r="B57" s="1312"/>
      <c r="C57" s="1231"/>
      <c r="D57" s="1221" t="s">
        <v>72</v>
      </c>
      <c r="E57" s="1221"/>
      <c r="F57" s="607">
        <v>1</v>
      </c>
      <c r="G57" s="1305" t="s">
        <v>71</v>
      </c>
      <c r="H57" s="1306"/>
      <c r="I57" s="324">
        <v>59</v>
      </c>
    </row>
    <row r="58" spans="1:9" ht="14.25" customHeight="1">
      <c r="A58" s="1303"/>
      <c r="B58" s="1312"/>
      <c r="C58" s="214" t="s">
        <v>1133</v>
      </c>
      <c r="D58" s="1310">
        <f>'obsah 1'!J144</f>
        <v>800</v>
      </c>
      <c r="E58" s="1311"/>
      <c r="F58" s="294"/>
      <c r="G58" s="1307" t="s">
        <v>73</v>
      </c>
      <c r="H58" s="1308"/>
      <c r="I58" s="352" t="s">
        <v>1190</v>
      </c>
    </row>
    <row r="59" spans="1:9" ht="14.25" customHeight="1">
      <c r="A59" s="1303"/>
      <c r="B59" s="1312"/>
      <c r="C59" s="214" t="s">
        <v>1132</v>
      </c>
      <c r="D59" s="1240">
        <f>'obsah 1'!J145</f>
        <v>220</v>
      </c>
      <c r="E59" s="1241"/>
      <c r="F59" s="294"/>
      <c r="G59" s="431" t="s">
        <v>74</v>
      </c>
      <c r="H59" s="369"/>
      <c r="I59" s="353" t="s">
        <v>1186</v>
      </c>
    </row>
    <row r="60" spans="1:9" ht="14.25" customHeight="1">
      <c r="A60" s="1303"/>
      <c r="B60" s="1312"/>
      <c r="C60" s="286" t="s">
        <v>1779</v>
      </c>
      <c r="D60" s="1294">
        <f>'obsah 1'!L67</f>
        <v>982</v>
      </c>
      <c r="E60" s="1294"/>
      <c r="F60" s="294">
        <v>220</v>
      </c>
      <c r="G60" s="1309"/>
      <c r="H60" s="1309"/>
      <c r="I60" s="652"/>
    </row>
    <row r="61" spans="1:9" ht="14.25" customHeight="1">
      <c r="A61" s="1303"/>
      <c r="B61" s="829"/>
      <c r="C61" s="286" t="s">
        <v>117</v>
      </c>
      <c r="D61" s="1294">
        <f>'obsah 1'!L70</f>
        <v>957</v>
      </c>
      <c r="E61" s="1294"/>
      <c r="F61" s="294">
        <v>220</v>
      </c>
      <c r="G61" s="388"/>
      <c r="H61" s="388"/>
      <c r="I61" s="292"/>
    </row>
    <row r="62" spans="1:9" ht="14.25" customHeight="1" thickBot="1">
      <c r="A62" s="1304"/>
      <c r="B62" s="401" t="s">
        <v>1061</v>
      </c>
      <c r="C62" s="1065" t="s">
        <v>1273</v>
      </c>
      <c r="D62" s="1291">
        <f>'obsah 1'!J146</f>
        <v>800</v>
      </c>
      <c r="E62" s="1292"/>
      <c r="F62" s="496">
        <v>220</v>
      </c>
      <c r="G62" s="609"/>
      <c r="H62" s="609"/>
      <c r="I62" s="293"/>
    </row>
    <row r="63" spans="1:9" ht="13.5" customHeight="1">
      <c r="A63" s="5"/>
      <c r="B63" s="1022" t="s">
        <v>2042</v>
      </c>
      <c r="C63" s="5"/>
      <c r="D63" s="28"/>
      <c r="E63" s="28"/>
      <c r="F63" s="28"/>
      <c r="G63" s="28"/>
      <c r="H63" s="28"/>
      <c r="I63" s="28"/>
    </row>
  </sheetData>
  <mergeCells count="80">
    <mergeCell ref="D43:E43"/>
    <mergeCell ref="D42:E42"/>
    <mergeCell ref="D41:E41"/>
    <mergeCell ref="G40:H40"/>
    <mergeCell ref="E40:F40"/>
    <mergeCell ref="H14:I14"/>
    <mergeCell ref="G24:H24"/>
    <mergeCell ref="G38:I38"/>
    <mergeCell ref="G55:H55"/>
    <mergeCell ref="E56:F56"/>
    <mergeCell ref="G56:H56"/>
    <mergeCell ref="D44:E44"/>
    <mergeCell ref="D46:E46"/>
    <mergeCell ref="G31:H31"/>
    <mergeCell ref="D31:E31"/>
    <mergeCell ref="D32:E32"/>
    <mergeCell ref="D35:I35"/>
    <mergeCell ref="D45:E45"/>
    <mergeCell ref="E39:F39"/>
    <mergeCell ref="G39:H39"/>
    <mergeCell ref="D38:F38"/>
    <mergeCell ref="B50:B60"/>
    <mergeCell ref="G54:I54"/>
    <mergeCell ref="E55:F55"/>
    <mergeCell ref="A1:A16"/>
    <mergeCell ref="A18:A32"/>
    <mergeCell ref="A34:A47"/>
    <mergeCell ref="D47:E47"/>
    <mergeCell ref="E24:F24"/>
    <mergeCell ref="D2:I2"/>
    <mergeCell ref="D11:E11"/>
    <mergeCell ref="E7:F7"/>
    <mergeCell ref="D6:F6"/>
    <mergeCell ref="G6:I6"/>
    <mergeCell ref="G8:H8"/>
    <mergeCell ref="D9:E9"/>
    <mergeCell ref="D10:E10"/>
    <mergeCell ref="G30:H30"/>
    <mergeCell ref="D23:F23"/>
    <mergeCell ref="G23:I23"/>
    <mergeCell ref="A49:A62"/>
    <mergeCell ref="D50:I50"/>
    <mergeCell ref="D54:F54"/>
    <mergeCell ref="G57:H57"/>
    <mergeCell ref="G58:H58"/>
    <mergeCell ref="G60:H60"/>
    <mergeCell ref="C50:C57"/>
    <mergeCell ref="B49:C49"/>
    <mergeCell ref="D57:E57"/>
    <mergeCell ref="D60:E60"/>
    <mergeCell ref="D61:E61"/>
    <mergeCell ref="D58:E58"/>
    <mergeCell ref="D59:E59"/>
    <mergeCell ref="D27:E27"/>
    <mergeCell ref="D29:E29"/>
    <mergeCell ref="D19:I19"/>
    <mergeCell ref="E25:F25"/>
    <mergeCell ref="G25:H25"/>
    <mergeCell ref="G12:H12"/>
    <mergeCell ref="G13:H13"/>
    <mergeCell ref="E8:F8"/>
    <mergeCell ref="G7:H7"/>
    <mergeCell ref="D12:E12"/>
    <mergeCell ref="D13:E13"/>
    <mergeCell ref="D62:E62"/>
    <mergeCell ref="C35:C41"/>
    <mergeCell ref="B19:B30"/>
    <mergeCell ref="B1:C1"/>
    <mergeCell ref="B18:C18"/>
    <mergeCell ref="B34:C34"/>
    <mergeCell ref="C2:C9"/>
    <mergeCell ref="C19:C26"/>
    <mergeCell ref="B2:B13"/>
    <mergeCell ref="B35:B45"/>
    <mergeCell ref="D14:E14"/>
    <mergeCell ref="D16:E16"/>
    <mergeCell ref="D30:E30"/>
    <mergeCell ref="D28:E28"/>
    <mergeCell ref="D26:E26"/>
    <mergeCell ref="D15:E15"/>
  </mergeCells>
  <hyperlinks>
    <hyperlink ref="C32" r:id="rId1" xr:uid="{00000000-0004-0000-0600-000001000000}"/>
    <hyperlink ref="C47" r:id="rId2" xr:uid="{00000000-0004-0000-0600-000002000000}"/>
    <hyperlink ref="C62" r:id="rId3" xr:uid="{00000000-0004-0000-0600-000004000000}"/>
    <hyperlink ref="C16" r:id="rId4" xr:uid="{00000000-0004-0000-0600-000005000000}"/>
    <hyperlink ref="B16" r:id="rId5" display="odkaz na web-DOPLNIT" xr:uid="{00000000-0004-0000-0600-000006000000}"/>
    <hyperlink ref="B32" r:id="rId6" display="odkaz na web-DOPLNIT" xr:uid="{00000000-0004-0000-0600-000007000000}"/>
    <hyperlink ref="B47" r:id="rId7" display="odkaz na web-DOPLNIT" xr:uid="{BE4E3709-9A28-4334-938D-1EDEBF487E25}"/>
    <hyperlink ref="B62" r:id="rId8" display="odkaz na web-DOPLNIT" xr:uid="{1083B7C4-4E64-4ED9-8387-BE161F3288AB}"/>
  </hyperlinks>
  <pageMargins left="0.39370078740157483" right="7.874015748031496E-2" top="0.74803149606299213" bottom="0.74803149606299213" header="0" footer="0"/>
  <pageSetup paperSize="9" scale="78" orientation="portrait" r:id="rId9"/>
  <headerFooter>
    <oddHeader>&amp;C&amp;11Studio Plus</oddHeader>
    <oddFooter>&amp;C&amp;11&amp;A</oddFooter>
  </headerFooter>
  <drawing r:id="rId1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List8">
    <pageSetUpPr fitToPage="1"/>
  </sheetPr>
  <dimension ref="A1:I46"/>
  <sheetViews>
    <sheetView zoomScale="90" zoomScaleNormal="90" zoomScaleSheetLayoutView="90" workbookViewId="0">
      <selection activeCell="C2" sqref="C2:C8"/>
    </sheetView>
  </sheetViews>
  <sheetFormatPr baseColWidth="10" defaultColWidth="14.3984375" defaultRowHeight="15" customHeight="1"/>
  <cols>
    <col min="1" max="1" width="2.59765625" customWidth="1"/>
    <col min="2" max="2" width="21.3984375" customWidth="1"/>
    <col min="3" max="3" width="51.796875" customWidth="1"/>
    <col min="4" max="7" width="9.796875" style="29" customWidth="1"/>
    <col min="8" max="8" width="11.19921875" style="29" customWidth="1"/>
    <col min="9" max="9" width="14.796875" style="29" customWidth="1"/>
    <col min="10" max="10" width="10.796875" customWidth="1"/>
  </cols>
  <sheetData>
    <row r="1" spans="1:9" ht="17" customHeight="1">
      <c r="A1" s="1331" t="s">
        <v>1</v>
      </c>
      <c r="B1" s="1266" t="s">
        <v>120</v>
      </c>
      <c r="C1" s="1264"/>
      <c r="D1" s="287">
        <v>0</v>
      </c>
      <c r="E1" s="287" t="s">
        <v>1111</v>
      </c>
      <c r="F1" s="287" t="s">
        <v>1112</v>
      </c>
      <c r="G1" s="287" t="s">
        <v>481</v>
      </c>
      <c r="H1" s="287" t="s">
        <v>113</v>
      </c>
      <c r="I1" s="295"/>
    </row>
    <row r="2" spans="1:9" ht="14" customHeight="1">
      <c r="A2" s="1332"/>
      <c r="B2" s="1330"/>
      <c r="C2" s="1231" t="s">
        <v>1599</v>
      </c>
      <c r="D2" s="1235" t="s">
        <v>115</v>
      </c>
      <c r="E2" s="1235"/>
      <c r="F2" s="1235"/>
      <c r="G2" s="1235"/>
      <c r="H2" s="1235"/>
      <c r="I2" s="1243"/>
    </row>
    <row r="3" spans="1:9" ht="17" customHeight="1">
      <c r="A3" s="1332"/>
      <c r="B3" s="1330"/>
      <c r="C3" s="1231"/>
      <c r="D3" s="37">
        <f>'obsah 2'!C76</f>
        <v>6078</v>
      </c>
      <c r="E3" s="37">
        <f>'obsah 2'!D76</f>
        <v>6209</v>
      </c>
      <c r="F3" s="37">
        <f>'obsah 2'!E76</f>
        <v>6252</v>
      </c>
      <c r="G3" s="37">
        <f>'obsah 2'!F76</f>
        <v>6623</v>
      </c>
      <c r="H3" s="37">
        <f>'obsah 2'!G76</f>
        <v>7183</v>
      </c>
      <c r="I3" s="112"/>
    </row>
    <row r="4" spans="1:9" ht="14" customHeight="1">
      <c r="A4" s="1332"/>
      <c r="B4" s="1330"/>
      <c r="C4" s="1231"/>
      <c r="D4" s="113"/>
      <c r="E4" s="130"/>
      <c r="F4" s="130"/>
      <c r="G4" s="156"/>
      <c r="H4" s="156"/>
      <c r="I4" s="173"/>
    </row>
    <row r="5" spans="1:9" ht="14.25" customHeight="1">
      <c r="A5" s="1332"/>
      <c r="B5" s="1330"/>
      <c r="C5" s="1231"/>
      <c r="D5" s="150" t="s">
        <v>66</v>
      </c>
      <c r="E5" s="275"/>
      <c r="F5" s="275"/>
      <c r="G5" s="211" t="s">
        <v>67</v>
      </c>
      <c r="H5" s="429"/>
      <c r="I5" s="430"/>
    </row>
    <row r="6" spans="1:9" ht="14.25" customHeight="1">
      <c r="A6" s="1332"/>
      <c r="B6" s="1330"/>
      <c r="C6" s="1231"/>
      <c r="D6" s="276" t="s">
        <v>68</v>
      </c>
      <c r="E6" s="1213" t="s">
        <v>123</v>
      </c>
      <c r="F6" s="1219"/>
      <c r="G6" s="433" t="s">
        <v>1203</v>
      </c>
      <c r="H6" s="262"/>
      <c r="I6" s="436" t="s">
        <v>1271</v>
      </c>
    </row>
    <row r="7" spans="1:9" s="29" customFormat="1" ht="14.25" customHeight="1">
      <c r="A7" s="1332"/>
      <c r="B7" s="1330"/>
      <c r="C7" s="1231"/>
      <c r="D7" s="276" t="s">
        <v>70</v>
      </c>
      <c r="E7" s="1213" t="s">
        <v>948</v>
      </c>
      <c r="F7" s="1275"/>
      <c r="G7" s="339" t="s">
        <v>1202</v>
      </c>
      <c r="H7" s="307"/>
      <c r="I7" s="435" t="s">
        <v>1270</v>
      </c>
    </row>
    <row r="8" spans="1:9" ht="14.25" customHeight="1">
      <c r="A8" s="1332"/>
      <c r="B8" s="1330"/>
      <c r="C8" s="1231"/>
      <c r="D8" s="1221" t="s">
        <v>72</v>
      </c>
      <c r="E8" s="1221"/>
      <c r="F8" s="307">
        <v>1</v>
      </c>
      <c r="G8" s="606" t="s">
        <v>1256</v>
      </c>
      <c r="H8" s="340"/>
      <c r="I8" s="127">
        <v>60</v>
      </c>
    </row>
    <row r="9" spans="1:9" ht="14.25" customHeight="1">
      <c r="A9" s="1332"/>
      <c r="B9" s="1330"/>
      <c r="C9" s="1074" t="s">
        <v>1274</v>
      </c>
      <c r="D9" s="1317" t="s">
        <v>1276</v>
      </c>
      <c r="E9" s="1317"/>
      <c r="F9" s="276"/>
      <c r="G9" s="1214" t="s">
        <v>73</v>
      </c>
      <c r="H9" s="1325"/>
      <c r="I9" s="901" t="s">
        <v>1272</v>
      </c>
    </row>
    <row r="10" spans="1:9" ht="14.25" customHeight="1">
      <c r="A10" s="1332"/>
      <c r="B10" s="1330"/>
      <c r="C10" s="1073" t="s">
        <v>1131</v>
      </c>
      <c r="D10" s="1343">
        <f>'obsah 1'!J143</f>
        <v>800</v>
      </c>
      <c r="E10" s="1344"/>
      <c r="F10" s="897"/>
      <c r="G10" s="276" t="s">
        <v>74</v>
      </c>
      <c r="H10" s="307"/>
      <c r="I10" s="435" t="s">
        <v>137</v>
      </c>
    </row>
    <row r="11" spans="1:9" ht="14.25" customHeight="1">
      <c r="A11" s="1332"/>
      <c r="B11" s="829"/>
      <c r="C11" s="129" t="s">
        <v>1779</v>
      </c>
      <c r="D11" s="1341">
        <f>'obsah 1'!L67</f>
        <v>982</v>
      </c>
      <c r="E11" s="1342"/>
      <c r="F11" s="640"/>
      <c r="G11" s="339" t="s">
        <v>1296</v>
      </c>
      <c r="H11" s="340"/>
      <c r="I11" s="127" t="s">
        <v>121</v>
      </c>
    </row>
    <row r="12" spans="1:9" ht="14.25" customHeight="1" thickBot="1">
      <c r="A12" s="1333"/>
      <c r="B12" s="401" t="s">
        <v>1061</v>
      </c>
      <c r="C12" s="1075" t="s">
        <v>1273</v>
      </c>
      <c r="D12" s="1318">
        <f>'obsah 1'!J146</f>
        <v>800</v>
      </c>
      <c r="E12" s="1319"/>
      <c r="F12" s="1072">
        <v>1454</v>
      </c>
      <c r="G12" s="563"/>
      <c r="H12" s="291"/>
      <c r="I12" s="499"/>
    </row>
    <row r="13" spans="1:9" ht="10.25" customHeight="1" thickBot="1">
      <c r="A13" s="151"/>
      <c r="B13" s="282"/>
      <c r="C13" s="129"/>
      <c r="D13" s="281"/>
      <c r="E13" s="275"/>
      <c r="F13" s="130"/>
      <c r="G13" s="283"/>
      <c r="H13" s="275"/>
      <c r="I13" s="150"/>
    </row>
    <row r="14" spans="1:9" ht="17" customHeight="1">
      <c r="A14" s="1331" t="s">
        <v>1</v>
      </c>
      <c r="B14" s="1266" t="s">
        <v>1138</v>
      </c>
      <c r="C14" s="1264"/>
      <c r="D14" s="287">
        <v>0</v>
      </c>
      <c r="E14" s="287" t="s">
        <v>1111</v>
      </c>
      <c r="F14" s="287" t="s">
        <v>1112</v>
      </c>
      <c r="G14" s="287" t="s">
        <v>481</v>
      </c>
      <c r="H14" s="287" t="s">
        <v>113</v>
      </c>
      <c r="I14" s="295"/>
    </row>
    <row r="15" spans="1:9" ht="14" customHeight="1">
      <c r="A15" s="1332"/>
      <c r="B15" s="1255"/>
      <c r="C15" s="1231" t="s">
        <v>1600</v>
      </c>
      <c r="D15" s="1235" t="s">
        <v>115</v>
      </c>
      <c r="E15" s="1235"/>
      <c r="F15" s="1235"/>
      <c r="G15" s="1235"/>
      <c r="H15" s="1235"/>
      <c r="I15" s="1243"/>
    </row>
    <row r="16" spans="1:9" ht="17" customHeight="1">
      <c r="A16" s="1332"/>
      <c r="B16" s="1255"/>
      <c r="C16" s="1231"/>
      <c r="D16" s="37">
        <f>'obsah 2'!C77</f>
        <v>5678</v>
      </c>
      <c r="E16" s="37">
        <f>'obsah 2'!D77</f>
        <v>5809</v>
      </c>
      <c r="F16" s="37">
        <f>'obsah 2'!E77</f>
        <v>5852</v>
      </c>
      <c r="G16" s="37">
        <f>'obsah 2'!F77</f>
        <v>6222</v>
      </c>
      <c r="H16" s="37">
        <f>'obsah 2'!G77</f>
        <v>6782</v>
      </c>
      <c r="I16" s="112"/>
    </row>
    <row r="17" spans="1:9" ht="14" customHeight="1">
      <c r="A17" s="1332"/>
      <c r="B17" s="1255"/>
      <c r="C17" s="1231"/>
      <c r="D17" s="113"/>
      <c r="E17" s="130"/>
      <c r="F17" s="130"/>
      <c r="G17" s="156"/>
      <c r="H17" s="156"/>
      <c r="I17" s="173"/>
    </row>
    <row r="18" spans="1:9" ht="14.25" customHeight="1">
      <c r="A18" s="1332"/>
      <c r="B18" s="1255"/>
      <c r="C18" s="1231"/>
      <c r="D18" s="1251" t="s">
        <v>66</v>
      </c>
      <c r="E18" s="1251"/>
      <c r="F18" s="1251"/>
      <c r="G18" s="1225" t="s">
        <v>67</v>
      </c>
      <c r="H18" s="1225"/>
      <c r="I18" s="1328"/>
    </row>
    <row r="19" spans="1:9" ht="14.25" customHeight="1">
      <c r="A19" s="1332"/>
      <c r="B19" s="1255"/>
      <c r="C19" s="1231"/>
      <c r="D19" s="42" t="s">
        <v>68</v>
      </c>
      <c r="E19" s="1248" t="s">
        <v>123</v>
      </c>
      <c r="F19" s="1249"/>
      <c r="G19" s="1253" t="s">
        <v>1203</v>
      </c>
      <c r="H19" s="1345"/>
      <c r="I19" s="420" t="s">
        <v>124</v>
      </c>
    </row>
    <row r="20" spans="1:9" ht="14.25" customHeight="1">
      <c r="A20" s="1332"/>
      <c r="B20" s="1255"/>
      <c r="C20" s="1231"/>
      <c r="D20" s="42" t="s">
        <v>70</v>
      </c>
      <c r="E20" s="1248" t="s">
        <v>948</v>
      </c>
      <c r="F20" s="1249"/>
      <c r="G20" s="1253" t="s">
        <v>1202</v>
      </c>
      <c r="H20" s="1345"/>
      <c r="I20" s="420" t="s">
        <v>1228</v>
      </c>
    </row>
    <row r="21" spans="1:9" ht="14.25" customHeight="1">
      <c r="A21" s="1332"/>
      <c r="B21" s="1255"/>
      <c r="C21" s="223"/>
      <c r="D21" s="1326" t="s">
        <v>72</v>
      </c>
      <c r="E21" s="1327"/>
      <c r="F21" s="659">
        <v>1</v>
      </c>
      <c r="G21" s="1246" t="s">
        <v>71</v>
      </c>
      <c r="H21" s="1247"/>
      <c r="I21" s="137">
        <v>60</v>
      </c>
    </row>
    <row r="22" spans="1:9" ht="14.25" customHeight="1">
      <c r="A22" s="1332"/>
      <c r="B22" s="1255"/>
      <c r="C22" s="129" t="s">
        <v>1131</v>
      </c>
      <c r="D22" s="1299">
        <f>'obsah 1'!J143</f>
        <v>800</v>
      </c>
      <c r="E22" s="1299"/>
      <c r="F22" s="276"/>
      <c r="G22" s="1221" t="s">
        <v>73</v>
      </c>
      <c r="H22" s="1221"/>
      <c r="I22" s="435" t="s">
        <v>1272</v>
      </c>
    </row>
    <row r="23" spans="1:9" ht="14.25" customHeight="1">
      <c r="A23" s="1332"/>
      <c r="B23" s="829"/>
      <c r="C23" s="129" t="s">
        <v>1779</v>
      </c>
      <c r="D23" s="1294">
        <f>'obsah 1'!L67</f>
        <v>982</v>
      </c>
      <c r="E23" s="1294"/>
      <c r="F23" s="307"/>
      <c r="G23" s="276" t="s">
        <v>74</v>
      </c>
      <c r="H23" s="307"/>
      <c r="I23" s="435" t="s">
        <v>137</v>
      </c>
    </row>
    <row r="24" spans="1:9" ht="14.25" customHeight="1" thickBot="1">
      <c r="A24" s="1333"/>
      <c r="B24" s="401" t="s">
        <v>1061</v>
      </c>
      <c r="C24" s="756" t="s">
        <v>1273</v>
      </c>
      <c r="D24" s="1318">
        <f>'obsah 1'!J146</f>
        <v>800</v>
      </c>
      <c r="E24" s="1324"/>
      <c r="F24" s="363">
        <v>895</v>
      </c>
      <c r="G24" s="1277" t="s">
        <v>1296</v>
      </c>
      <c r="H24" s="1277"/>
      <c r="I24" s="371" t="s">
        <v>121</v>
      </c>
    </row>
    <row r="25" spans="1:9" ht="10.25" customHeight="1">
      <c r="A25" s="151"/>
      <c r="B25" s="282"/>
      <c r="C25" s="129"/>
      <c r="D25" s="281"/>
      <c r="E25" s="275"/>
      <c r="F25" s="130"/>
      <c r="G25" s="283"/>
      <c r="H25" s="275"/>
      <c r="I25" s="150"/>
    </row>
    <row r="26" spans="1:9" ht="10.25" customHeight="1" thickBot="1">
      <c r="A26" s="151"/>
      <c r="B26" s="282"/>
      <c r="C26" s="129"/>
      <c r="D26" s="281"/>
      <c r="E26" s="275"/>
      <c r="F26" s="130"/>
      <c r="G26" s="283"/>
      <c r="H26" s="275"/>
      <c r="I26" s="150"/>
    </row>
    <row r="27" spans="1:9" ht="17" customHeight="1">
      <c r="A27" s="1334" t="s">
        <v>1</v>
      </c>
      <c r="B27" s="847">
        <v>7700</v>
      </c>
      <c r="C27" s="849" t="s">
        <v>133</v>
      </c>
      <c r="D27" s="323"/>
      <c r="E27" s="287"/>
      <c r="F27" s="287"/>
      <c r="G27" s="287"/>
      <c r="H27" s="287"/>
      <c r="I27" s="295" t="s">
        <v>1853</v>
      </c>
    </row>
    <row r="28" spans="1:9" ht="14" customHeight="1">
      <c r="A28" s="1335"/>
      <c r="B28" s="1255"/>
      <c r="C28" s="1231" t="s">
        <v>1601</v>
      </c>
      <c r="D28" s="1323" t="s">
        <v>65</v>
      </c>
      <c r="E28" s="1323"/>
      <c r="F28" s="1323"/>
      <c r="G28" s="1323"/>
      <c r="H28" s="1323"/>
      <c r="I28" s="1243"/>
    </row>
    <row r="29" spans="1:9" ht="17" customHeight="1">
      <c r="A29" s="1335"/>
      <c r="B29" s="1255"/>
      <c r="C29" s="1231"/>
      <c r="D29" s="147"/>
      <c r="E29" s="147"/>
      <c r="F29" s="147"/>
      <c r="G29" s="147"/>
      <c r="H29" s="147"/>
      <c r="I29" s="309">
        <f>'obsah 2'!D80</f>
        <v>15042</v>
      </c>
    </row>
    <row r="30" spans="1:9" ht="14" customHeight="1">
      <c r="A30" s="1335"/>
      <c r="B30" s="1255"/>
      <c r="C30" s="1231"/>
      <c r="D30" s="130"/>
      <c r="E30" s="130"/>
      <c r="F30" s="1273"/>
      <c r="G30" s="1273"/>
      <c r="H30" s="1273"/>
      <c r="I30" s="235">
        <v>15642</v>
      </c>
    </row>
    <row r="31" spans="1:9" ht="14.25" customHeight="1">
      <c r="A31" s="1335"/>
      <c r="B31" s="1255"/>
      <c r="C31" s="1231"/>
      <c r="D31" s="150"/>
      <c r="E31" s="150" t="s">
        <v>66</v>
      </c>
      <c r="F31" s="275"/>
      <c r="G31" s="150" t="s">
        <v>67</v>
      </c>
      <c r="H31" s="275"/>
      <c r="I31" s="349"/>
    </row>
    <row r="32" spans="1:9" ht="14.25" customHeight="1">
      <c r="A32" s="1335"/>
      <c r="B32" s="1255"/>
      <c r="C32" s="1231"/>
      <c r="D32" s="276" t="s">
        <v>68</v>
      </c>
      <c r="E32" s="1213" t="s">
        <v>135</v>
      </c>
      <c r="F32" s="1213"/>
      <c r="G32" s="339" t="s">
        <v>69</v>
      </c>
      <c r="H32" s="340"/>
      <c r="I32" s="127" t="s">
        <v>136</v>
      </c>
    </row>
    <row r="33" spans="1:9" ht="14.25" customHeight="1">
      <c r="A33" s="1335"/>
      <c r="B33" s="1255"/>
      <c r="C33" s="1231"/>
      <c r="D33" s="276" t="s">
        <v>70</v>
      </c>
      <c r="E33" s="1213" t="s">
        <v>946</v>
      </c>
      <c r="F33" s="1213"/>
      <c r="G33" s="1278" t="s">
        <v>71</v>
      </c>
      <c r="H33" s="1230"/>
      <c r="I33" s="127">
        <v>68</v>
      </c>
    </row>
    <row r="34" spans="1:9" ht="14.25" customHeight="1">
      <c r="A34" s="1335"/>
      <c r="B34" s="829"/>
      <c r="C34" s="1231"/>
      <c r="D34" s="1278" t="s">
        <v>72</v>
      </c>
      <c r="E34" s="1230"/>
      <c r="F34" s="307">
        <v>1</v>
      </c>
      <c r="G34" s="606" t="s">
        <v>73</v>
      </c>
      <c r="H34" s="340"/>
      <c r="I34" s="127">
        <v>44</v>
      </c>
    </row>
    <row r="35" spans="1:9" ht="14.25" customHeight="1" thickBot="1">
      <c r="A35" s="1336"/>
      <c r="B35" s="203" t="s">
        <v>1061</v>
      </c>
      <c r="C35" s="133" t="s">
        <v>138</v>
      </c>
      <c r="D35" s="1291">
        <f>'obsah 1'!J157</f>
        <v>1077</v>
      </c>
      <c r="E35" s="1292"/>
      <c r="F35" s="356"/>
      <c r="G35" s="568" t="s">
        <v>74</v>
      </c>
      <c r="H35" s="356"/>
      <c r="I35" s="371" t="s">
        <v>137</v>
      </c>
    </row>
    <row r="36" spans="1:9" ht="10.25" customHeight="1" thickBot="1">
      <c r="A36" s="151"/>
      <c r="B36" s="282"/>
      <c r="C36" s="129"/>
      <c r="D36" s="281"/>
      <c r="E36" s="275"/>
      <c r="F36" s="130"/>
      <c r="G36" s="283"/>
      <c r="H36" s="275"/>
      <c r="I36" s="150"/>
    </row>
    <row r="37" spans="1:9" ht="17" customHeight="1">
      <c r="A37" s="1337" t="s">
        <v>1</v>
      </c>
      <c r="B37" s="846">
        <v>7700</v>
      </c>
      <c r="C37" s="849" t="s">
        <v>139</v>
      </c>
      <c r="D37" s="323"/>
      <c r="E37" s="287"/>
      <c r="F37" s="287"/>
      <c r="G37" s="287"/>
      <c r="H37" s="287"/>
      <c r="I37" s="295" t="s">
        <v>1853</v>
      </c>
    </row>
    <row r="38" spans="1:9" ht="14" customHeight="1">
      <c r="A38" s="1338"/>
      <c r="B38" s="1329"/>
      <c r="C38" s="1340" t="s">
        <v>1602</v>
      </c>
      <c r="D38" s="1235" t="s">
        <v>65</v>
      </c>
      <c r="E38" s="1236"/>
      <c r="F38" s="1280"/>
      <c r="G38" s="1280"/>
      <c r="H38" s="1280"/>
      <c r="I38" s="1237"/>
    </row>
    <row r="39" spans="1:9" ht="17" customHeight="1">
      <c r="A39" s="1338"/>
      <c r="B39" s="1329"/>
      <c r="C39" s="1340"/>
      <c r="D39" s="37"/>
      <c r="E39" s="142"/>
      <c r="F39" s="147"/>
      <c r="G39" s="147"/>
      <c r="H39" s="147"/>
      <c r="I39" s="309">
        <f>'obsah 2'!D81</f>
        <v>13696</v>
      </c>
    </row>
    <row r="40" spans="1:9" ht="14" customHeight="1">
      <c r="A40" s="1338"/>
      <c r="B40" s="1329"/>
      <c r="C40" s="1340"/>
      <c r="D40" s="130"/>
      <c r="E40" s="130"/>
      <c r="F40" s="1273"/>
      <c r="G40" s="1273"/>
      <c r="H40" s="1273"/>
      <c r="I40" s="235">
        <v>14296</v>
      </c>
    </row>
    <row r="41" spans="1:9" ht="14.25" customHeight="1">
      <c r="A41" s="1338"/>
      <c r="B41" s="1329"/>
      <c r="C41" s="1340"/>
      <c r="D41" s="1225" t="s">
        <v>66</v>
      </c>
      <c r="E41" s="1215"/>
      <c r="F41" s="1215"/>
      <c r="G41" s="1225" t="s">
        <v>67</v>
      </c>
      <c r="H41" s="1215"/>
      <c r="I41" s="1228"/>
    </row>
    <row r="42" spans="1:9" ht="14.25" customHeight="1">
      <c r="A42" s="1338"/>
      <c r="B42" s="1329"/>
      <c r="C42" s="1340"/>
      <c r="D42" s="276" t="s">
        <v>68</v>
      </c>
      <c r="E42" s="1213" t="s">
        <v>135</v>
      </c>
      <c r="F42" s="1219"/>
      <c r="G42" s="1221" t="s">
        <v>69</v>
      </c>
      <c r="H42" s="1219"/>
      <c r="I42" s="127" t="s">
        <v>136</v>
      </c>
    </row>
    <row r="43" spans="1:9" ht="14.25" customHeight="1">
      <c r="A43" s="1338"/>
      <c r="B43" s="1329"/>
      <c r="C43" s="1340"/>
      <c r="D43" s="276" t="s">
        <v>70</v>
      </c>
      <c r="E43" s="1213" t="s">
        <v>946</v>
      </c>
      <c r="F43" s="1219"/>
      <c r="G43" s="1221" t="s">
        <v>71</v>
      </c>
      <c r="H43" s="1219"/>
      <c r="I43" s="127">
        <v>68</v>
      </c>
    </row>
    <row r="44" spans="1:9" ht="14.25" customHeight="1">
      <c r="A44" s="1338"/>
      <c r="B44" s="829"/>
      <c r="C44" s="1340"/>
      <c r="D44" s="1221" t="s">
        <v>72</v>
      </c>
      <c r="E44" s="1221"/>
      <c r="F44" s="892">
        <v>1</v>
      </c>
      <c r="G44" s="1221" t="s">
        <v>73</v>
      </c>
      <c r="H44" s="1219"/>
      <c r="I44" s="127">
        <v>44</v>
      </c>
    </row>
    <row r="45" spans="1:9" ht="14.25" customHeight="1" thickBot="1">
      <c r="A45" s="1339"/>
      <c r="B45" s="163" t="s">
        <v>1061</v>
      </c>
      <c r="C45" s="133" t="s">
        <v>138</v>
      </c>
      <c r="D45" s="1318">
        <f>'obsah 1'!J157</f>
        <v>1077</v>
      </c>
      <c r="E45" s="1324"/>
      <c r="F45" s="356"/>
      <c r="G45" s="355" t="s">
        <v>74</v>
      </c>
      <c r="H45" s="356"/>
      <c r="I45" s="371" t="s">
        <v>137</v>
      </c>
    </row>
    <row r="46" spans="1:9" ht="13.5" customHeight="1">
      <c r="A46" s="5"/>
      <c r="B46" s="1022" t="s">
        <v>2042</v>
      </c>
      <c r="C46" s="5"/>
      <c r="D46" s="28"/>
      <c r="E46" s="28"/>
      <c r="F46" s="28"/>
      <c r="G46" s="28"/>
      <c r="H46" s="28"/>
      <c r="I46" s="28"/>
    </row>
  </sheetData>
  <mergeCells count="55">
    <mergeCell ref="G43:H43"/>
    <mergeCell ref="G44:H44"/>
    <mergeCell ref="C28:C34"/>
    <mergeCell ref="D28:I28"/>
    <mergeCell ref="F30:H30"/>
    <mergeCell ref="E32:F32"/>
    <mergeCell ref="D34:E34"/>
    <mergeCell ref="F40:H40"/>
    <mergeCell ref="D41:F41"/>
    <mergeCell ref="G41:I41"/>
    <mergeCell ref="E42:F42"/>
    <mergeCell ref="G42:H42"/>
    <mergeCell ref="D35:E35"/>
    <mergeCell ref="E6:F6"/>
    <mergeCell ref="D11:E11"/>
    <mergeCell ref="E19:F19"/>
    <mergeCell ref="E7:F7"/>
    <mergeCell ref="A14:A24"/>
    <mergeCell ref="C2:C8"/>
    <mergeCell ref="B14:C14"/>
    <mergeCell ref="D10:E10"/>
    <mergeCell ref="D24:E24"/>
    <mergeCell ref="D2:I2"/>
    <mergeCell ref="D8:E8"/>
    <mergeCell ref="D9:E9"/>
    <mergeCell ref="D12:E12"/>
    <mergeCell ref="G20:H20"/>
    <mergeCell ref="G19:H19"/>
    <mergeCell ref="G21:H21"/>
    <mergeCell ref="B28:B33"/>
    <mergeCell ref="B38:B43"/>
    <mergeCell ref="B2:B10"/>
    <mergeCell ref="B15:B22"/>
    <mergeCell ref="A1:A12"/>
    <mergeCell ref="B1:C1"/>
    <mergeCell ref="A27:A35"/>
    <mergeCell ref="C15:C20"/>
    <mergeCell ref="A37:A45"/>
    <mergeCell ref="C38:C44"/>
    <mergeCell ref="D45:E45"/>
    <mergeCell ref="G9:H9"/>
    <mergeCell ref="D23:E23"/>
    <mergeCell ref="D15:I15"/>
    <mergeCell ref="D44:E44"/>
    <mergeCell ref="E33:F33"/>
    <mergeCell ref="G33:H33"/>
    <mergeCell ref="D22:E22"/>
    <mergeCell ref="D21:E21"/>
    <mergeCell ref="D18:F18"/>
    <mergeCell ref="G18:I18"/>
    <mergeCell ref="E20:F20"/>
    <mergeCell ref="G22:H22"/>
    <mergeCell ref="G24:H24"/>
    <mergeCell ref="D38:I38"/>
    <mergeCell ref="E43:F43"/>
  </mergeCells>
  <phoneticPr fontId="85" type="noConversion"/>
  <hyperlinks>
    <hyperlink ref="B35" r:id="rId1" xr:uid="{C13E126F-04F3-4348-A6AD-A9CCFEFE6028}"/>
    <hyperlink ref="B45" r:id="rId2" xr:uid="{C2968330-33D1-47B1-A052-6FF10AC410FF}"/>
    <hyperlink ref="C12" r:id="rId3" xr:uid="{D8AB4F0D-3E49-43E2-8F55-0AC4B77CEC36}"/>
    <hyperlink ref="B12" r:id="rId4" xr:uid="{0B58A883-4A0D-4CC4-B535-62594666DA88}"/>
    <hyperlink ref="C24" r:id="rId5" xr:uid="{D40342A2-D046-4D8F-8D59-5417C17D61C4}"/>
    <hyperlink ref="B24" r:id="rId6" xr:uid="{D4DB975C-3035-4650-8B12-0A2BAE5A73CD}"/>
  </hyperlinks>
  <pageMargins left="0.27656249999999999" right="7.874015748031496E-2" top="0.74803149606299213" bottom="0.74803149606299213" header="0" footer="0"/>
  <pageSetup paperSize="9" scale="78" orientation="portrait" horizontalDpi="4294967295" verticalDpi="4294967295" r:id="rId7"/>
  <headerFooter>
    <oddHeader>&amp;C&amp;11Studio Plus</oddHeader>
    <oddFooter>&amp;C&amp;11&amp;A</oddFooter>
  </headerFooter>
  <drawing r:id="rId8"/>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List10">
    <pageSetUpPr fitToPage="1"/>
  </sheetPr>
  <dimension ref="A1:J63"/>
  <sheetViews>
    <sheetView zoomScale="90" zoomScaleNormal="90" zoomScaleSheetLayoutView="90" workbookViewId="0">
      <selection activeCell="D24" sqref="D24:I24"/>
    </sheetView>
  </sheetViews>
  <sheetFormatPr baseColWidth="10" defaultColWidth="14.3984375" defaultRowHeight="15" customHeight="1"/>
  <cols>
    <col min="1" max="1" width="2.3984375" customWidth="1"/>
    <col min="2" max="2" width="19.19921875" customWidth="1"/>
    <col min="3" max="3" width="50.796875" customWidth="1"/>
    <col min="4" max="9" width="9.796875" customWidth="1"/>
    <col min="10" max="26" width="8.796875" customWidth="1"/>
  </cols>
  <sheetData>
    <row r="1" spans="1:10" ht="18" customHeight="1">
      <c r="A1" s="1283" t="s">
        <v>1439</v>
      </c>
      <c r="B1" s="846">
        <v>7750</v>
      </c>
      <c r="C1" s="849" t="s">
        <v>140</v>
      </c>
      <c r="D1" s="323"/>
      <c r="E1" s="287"/>
      <c r="F1" s="287"/>
      <c r="G1" s="287"/>
      <c r="H1" s="287"/>
      <c r="I1" s="295" t="s">
        <v>1853</v>
      </c>
      <c r="J1" s="209"/>
    </row>
    <row r="2" spans="1:10" ht="14.25" customHeight="1">
      <c r="A2" s="1348"/>
      <c r="B2" s="1242"/>
      <c r="C2" s="1279" t="s">
        <v>1603</v>
      </c>
      <c r="D2" s="1235" t="s">
        <v>65</v>
      </c>
      <c r="E2" s="1236"/>
      <c r="F2" s="1280"/>
      <c r="G2" s="1280"/>
      <c r="H2" s="1280"/>
      <c r="I2" s="1237"/>
      <c r="J2" s="5"/>
    </row>
    <row r="3" spans="1:10" ht="18" customHeight="1">
      <c r="A3" s="1348"/>
      <c r="B3" s="1242"/>
      <c r="C3" s="1289"/>
      <c r="D3" s="37"/>
      <c r="E3" s="142"/>
      <c r="F3" s="147"/>
      <c r="G3" s="147"/>
      <c r="H3" s="147"/>
      <c r="I3" s="309">
        <f>'obsah 2'!D83</f>
        <v>12837</v>
      </c>
      <c r="J3" s="5"/>
    </row>
    <row r="4" spans="1:10" ht="14.25" customHeight="1">
      <c r="A4" s="1348"/>
      <c r="B4" s="1242"/>
      <c r="C4" s="1289"/>
      <c r="D4" s="130"/>
      <c r="E4" s="130"/>
      <c r="F4" s="1273"/>
      <c r="G4" s="1273"/>
      <c r="H4" s="1273"/>
      <c r="I4" s="235">
        <v>13437</v>
      </c>
      <c r="J4" s="5"/>
    </row>
    <row r="5" spans="1:10" ht="14.25" customHeight="1">
      <c r="A5" s="1348"/>
      <c r="B5" s="1242"/>
      <c r="C5" s="1289"/>
      <c r="D5" s="1225" t="s">
        <v>66</v>
      </c>
      <c r="E5" s="1215"/>
      <c r="F5" s="1215"/>
      <c r="G5" s="1225" t="s">
        <v>67</v>
      </c>
      <c r="H5" s="1215"/>
      <c r="I5" s="1228"/>
      <c r="J5" s="5"/>
    </row>
    <row r="6" spans="1:10" ht="14.25" customHeight="1">
      <c r="A6" s="1348"/>
      <c r="B6" s="1242"/>
      <c r="C6" s="1289"/>
      <c r="D6" s="276" t="s">
        <v>68</v>
      </c>
      <c r="E6" s="1213" t="s">
        <v>141</v>
      </c>
      <c r="F6" s="1219"/>
      <c r="G6" s="1221" t="s">
        <v>69</v>
      </c>
      <c r="H6" s="1219"/>
      <c r="I6" s="127" t="s">
        <v>142</v>
      </c>
      <c r="J6" s="5"/>
    </row>
    <row r="7" spans="1:10" ht="14.25" customHeight="1">
      <c r="A7" s="1348"/>
      <c r="B7" s="1242"/>
      <c r="C7" s="1289"/>
      <c r="D7" s="276" t="s">
        <v>70</v>
      </c>
      <c r="E7" s="1213" t="s">
        <v>970</v>
      </c>
      <c r="F7" s="1219"/>
      <c r="G7" s="1221" t="s">
        <v>71</v>
      </c>
      <c r="H7" s="1219"/>
      <c r="I7" s="127">
        <v>49</v>
      </c>
      <c r="J7" s="5"/>
    </row>
    <row r="8" spans="1:10" ht="14.25" customHeight="1">
      <c r="A8" s="1348"/>
      <c r="B8" s="1242"/>
      <c r="C8" s="1289"/>
      <c r="D8" s="276" t="s">
        <v>72</v>
      </c>
      <c r="E8" s="276"/>
      <c r="F8" s="307">
        <v>1</v>
      </c>
      <c r="G8" s="1221" t="s">
        <v>73</v>
      </c>
      <c r="H8" s="1219"/>
      <c r="I8" s="127">
        <v>44</v>
      </c>
      <c r="J8" s="5"/>
    </row>
    <row r="9" spans="1:10" ht="14.25" customHeight="1">
      <c r="A9" s="1348"/>
      <c r="B9" s="829"/>
      <c r="C9" s="286" t="s">
        <v>143</v>
      </c>
      <c r="D9" s="1220">
        <f>'obsah 1'!J158</f>
        <v>1884</v>
      </c>
      <c r="E9" s="1219"/>
      <c r="F9" s="373">
        <v>1884</v>
      </c>
      <c r="G9" s="276" t="s">
        <v>74</v>
      </c>
      <c r="H9" s="307"/>
      <c r="I9" s="127" t="s">
        <v>119</v>
      </c>
      <c r="J9" s="5"/>
    </row>
    <row r="10" spans="1:10" ht="14.25" customHeight="1" thickBot="1">
      <c r="A10" s="1349"/>
      <c r="B10" s="163" t="s">
        <v>1061</v>
      </c>
      <c r="C10" s="302" t="s">
        <v>138</v>
      </c>
      <c r="D10" s="1260">
        <f>'obsah 1'!J157</f>
        <v>1077</v>
      </c>
      <c r="E10" s="1290"/>
      <c r="F10" s="372">
        <v>1077</v>
      </c>
      <c r="G10" s="1277"/>
      <c r="H10" s="1290"/>
      <c r="I10" s="371"/>
      <c r="J10" s="5"/>
    </row>
    <row r="11" spans="1:10" ht="10.25" customHeight="1" thickBot="1">
      <c r="A11" s="151"/>
      <c r="B11" s="282"/>
      <c r="C11" s="129"/>
      <c r="D11" s="281"/>
      <c r="E11" s="275"/>
      <c r="F11" s="130"/>
      <c r="G11" s="283"/>
      <c r="H11" s="275"/>
      <c r="I11" s="150"/>
    </row>
    <row r="12" spans="1:10" ht="18" customHeight="1">
      <c r="A12" s="1283" t="s">
        <v>1439</v>
      </c>
      <c r="B12" s="846">
        <v>7750</v>
      </c>
      <c r="C12" s="849" t="s">
        <v>145</v>
      </c>
      <c r="D12" s="323"/>
      <c r="E12" s="287"/>
      <c r="F12" s="287"/>
      <c r="G12" s="287"/>
      <c r="H12" s="287"/>
      <c r="I12" s="295" t="s">
        <v>1853</v>
      </c>
      <c r="J12" s="209"/>
    </row>
    <row r="13" spans="1:10" ht="14.25" customHeight="1">
      <c r="A13" s="1348"/>
      <c r="B13" s="1242"/>
      <c r="C13" s="1279" t="s">
        <v>1604</v>
      </c>
      <c r="D13" s="1235" t="s">
        <v>65</v>
      </c>
      <c r="E13" s="1236"/>
      <c r="F13" s="1280"/>
      <c r="G13" s="1280"/>
      <c r="H13" s="1280"/>
      <c r="I13" s="1237"/>
      <c r="J13" s="5"/>
    </row>
    <row r="14" spans="1:10" ht="18" customHeight="1">
      <c r="A14" s="1348"/>
      <c r="B14" s="1242"/>
      <c r="C14" s="1289"/>
      <c r="D14" s="37"/>
      <c r="E14" s="142"/>
      <c r="F14" s="147"/>
      <c r="G14" s="147"/>
      <c r="H14" s="147"/>
      <c r="I14" s="309">
        <f>'obsah 2'!D84</f>
        <v>11624</v>
      </c>
      <c r="J14" s="5"/>
    </row>
    <row r="15" spans="1:10" ht="14.25" customHeight="1">
      <c r="A15" s="1348"/>
      <c r="B15" s="1242"/>
      <c r="C15" s="1289"/>
      <c r="D15" s="130"/>
      <c r="E15" s="130"/>
      <c r="F15" s="1273"/>
      <c r="G15" s="1273"/>
      <c r="H15" s="1273"/>
      <c r="I15" s="235">
        <v>12224</v>
      </c>
      <c r="J15" s="5"/>
    </row>
    <row r="16" spans="1:10" ht="14.25" customHeight="1">
      <c r="A16" s="1348"/>
      <c r="B16" s="1242"/>
      <c r="C16" s="1289"/>
      <c r="D16" s="1225" t="s">
        <v>66</v>
      </c>
      <c r="E16" s="1215"/>
      <c r="F16" s="1215"/>
      <c r="G16" s="1225" t="s">
        <v>67</v>
      </c>
      <c r="H16" s="1215"/>
      <c r="I16" s="1228"/>
      <c r="J16" s="5"/>
    </row>
    <row r="17" spans="1:10" ht="14.25" customHeight="1">
      <c r="A17" s="1348"/>
      <c r="B17" s="1242"/>
      <c r="C17" s="1289"/>
      <c r="D17" s="276" t="s">
        <v>68</v>
      </c>
      <c r="E17" s="1213" t="s">
        <v>141</v>
      </c>
      <c r="F17" s="1219"/>
      <c r="G17" s="1221" t="s">
        <v>69</v>
      </c>
      <c r="H17" s="1219"/>
      <c r="I17" s="127" t="s">
        <v>142</v>
      </c>
      <c r="J17" s="5"/>
    </row>
    <row r="18" spans="1:10" ht="14.25" customHeight="1">
      <c r="A18" s="1348"/>
      <c r="B18" s="1242"/>
      <c r="C18" s="1289"/>
      <c r="D18" s="276" t="s">
        <v>70</v>
      </c>
      <c r="E18" s="1213" t="s">
        <v>970</v>
      </c>
      <c r="F18" s="1219"/>
      <c r="G18" s="1221" t="s">
        <v>71</v>
      </c>
      <c r="H18" s="1219"/>
      <c r="I18" s="127">
        <v>49</v>
      </c>
      <c r="J18" s="5"/>
    </row>
    <row r="19" spans="1:10" ht="14.25" customHeight="1">
      <c r="A19" s="1348"/>
      <c r="B19" s="1242"/>
      <c r="C19" s="1289"/>
      <c r="D19" s="276" t="s">
        <v>72</v>
      </c>
      <c r="E19" s="276"/>
      <c r="F19" s="307">
        <v>1</v>
      </c>
      <c r="G19" s="1221" t="s">
        <v>73</v>
      </c>
      <c r="H19" s="1219"/>
      <c r="I19" s="127">
        <v>44</v>
      </c>
      <c r="J19" s="5"/>
    </row>
    <row r="20" spans="1:10" ht="14.25" customHeight="1">
      <c r="A20" s="1348"/>
      <c r="B20" s="829"/>
      <c r="C20" s="286" t="s">
        <v>143</v>
      </c>
      <c r="D20" s="1220">
        <f>'obsah 1'!J158</f>
        <v>1884</v>
      </c>
      <c r="E20" s="1219"/>
      <c r="F20" s="373">
        <v>1884</v>
      </c>
      <c r="G20" s="276" t="s">
        <v>74</v>
      </c>
      <c r="H20" s="307"/>
      <c r="I20" s="127" t="s">
        <v>119</v>
      </c>
      <c r="J20" s="5"/>
    </row>
    <row r="21" spans="1:10" ht="14.25" customHeight="1" thickBot="1">
      <c r="A21" s="1349"/>
      <c r="B21" s="163" t="s">
        <v>1061</v>
      </c>
      <c r="C21" s="302" t="s">
        <v>138</v>
      </c>
      <c r="D21" s="1260">
        <f>'obsah 1'!J157</f>
        <v>1077</v>
      </c>
      <c r="E21" s="1290"/>
      <c r="F21" s="372">
        <v>1077</v>
      </c>
      <c r="G21" s="1277" t="s">
        <v>1331</v>
      </c>
      <c r="H21" s="1290"/>
      <c r="I21" s="371"/>
      <c r="J21" s="5"/>
    </row>
    <row r="22" spans="1:10" ht="10.25" customHeight="1" thickBot="1">
      <c r="A22" s="151"/>
      <c r="B22" s="282"/>
      <c r="C22" s="129"/>
      <c r="D22" s="281"/>
      <c r="E22" s="275"/>
      <c r="F22" s="130"/>
      <c r="G22" s="283"/>
      <c r="H22" s="275"/>
      <c r="I22" s="150"/>
    </row>
    <row r="23" spans="1:10" ht="18" customHeight="1">
      <c r="A23" s="1283" t="s">
        <v>1439</v>
      </c>
      <c r="B23" s="846">
        <v>7750</v>
      </c>
      <c r="C23" s="849" t="s">
        <v>1816</v>
      </c>
      <c r="D23" s="323"/>
      <c r="E23" s="287"/>
      <c r="F23" s="287"/>
      <c r="G23" s="287"/>
      <c r="H23" s="287"/>
      <c r="I23" s="295" t="s">
        <v>1853</v>
      </c>
      <c r="J23" s="209"/>
    </row>
    <row r="24" spans="1:10" ht="14.25" customHeight="1">
      <c r="A24" s="1348"/>
      <c r="B24" s="1242"/>
      <c r="C24" s="1279" t="s">
        <v>1605</v>
      </c>
      <c r="D24" s="1235" t="s">
        <v>65</v>
      </c>
      <c r="E24" s="1236"/>
      <c r="F24" s="1280"/>
      <c r="G24" s="1280"/>
      <c r="H24" s="1280"/>
      <c r="I24" s="1237"/>
      <c r="J24" s="5"/>
    </row>
    <row r="25" spans="1:10" ht="18" customHeight="1">
      <c r="A25" s="1348"/>
      <c r="B25" s="1242"/>
      <c r="C25" s="1289"/>
      <c r="D25" s="37"/>
      <c r="E25" s="142"/>
      <c r="F25" s="147"/>
      <c r="G25" s="147"/>
      <c r="H25" s="147"/>
      <c r="I25" s="309">
        <f>'obsah 2'!D85</f>
        <v>12632</v>
      </c>
      <c r="J25" s="5"/>
    </row>
    <row r="26" spans="1:10" ht="14.25" customHeight="1">
      <c r="A26" s="1348"/>
      <c r="B26" s="1242"/>
      <c r="C26" s="1289"/>
      <c r="D26" s="130"/>
      <c r="E26" s="130"/>
      <c r="F26" s="1273"/>
      <c r="G26" s="1273"/>
      <c r="H26" s="1273"/>
      <c r="I26" s="235">
        <v>13232</v>
      </c>
      <c r="J26" s="5"/>
    </row>
    <row r="27" spans="1:10" ht="14.25" customHeight="1">
      <c r="A27" s="1348"/>
      <c r="B27" s="1242"/>
      <c r="C27" s="1289"/>
      <c r="D27" s="1225" t="s">
        <v>66</v>
      </c>
      <c r="E27" s="1215"/>
      <c r="F27" s="1362" t="s">
        <v>146</v>
      </c>
      <c r="G27" s="1215"/>
      <c r="H27" s="1225" t="s">
        <v>67</v>
      </c>
      <c r="I27" s="1228"/>
      <c r="J27" s="5"/>
    </row>
    <row r="28" spans="1:10" ht="14.25" customHeight="1">
      <c r="A28" s="1348"/>
      <c r="B28" s="1242"/>
      <c r="C28" s="1289"/>
      <c r="D28" s="276" t="s">
        <v>68</v>
      </c>
      <c r="E28" s="1213" t="s">
        <v>147</v>
      </c>
      <c r="F28" s="1219"/>
      <c r="G28" s="1221" t="s">
        <v>69</v>
      </c>
      <c r="H28" s="1219"/>
      <c r="I28" s="127" t="s">
        <v>142</v>
      </c>
      <c r="J28" s="5"/>
    </row>
    <row r="29" spans="1:10" ht="14.25" customHeight="1">
      <c r="A29" s="1348"/>
      <c r="B29" s="1242"/>
      <c r="C29" s="1289"/>
      <c r="D29" s="276" t="s">
        <v>70</v>
      </c>
      <c r="E29" s="1213" t="s">
        <v>970</v>
      </c>
      <c r="F29" s="1219"/>
      <c r="G29" s="1221" t="s">
        <v>71</v>
      </c>
      <c r="H29" s="1219"/>
      <c r="I29" s="127">
        <v>56.5</v>
      </c>
      <c r="J29" s="5"/>
    </row>
    <row r="30" spans="1:10" ht="14.25" customHeight="1">
      <c r="A30" s="1348"/>
      <c r="B30" s="829"/>
      <c r="C30" s="1289"/>
      <c r="D30" s="276" t="s">
        <v>72</v>
      </c>
      <c r="E30" s="276"/>
      <c r="F30" s="307">
        <v>1</v>
      </c>
      <c r="G30" s="1221" t="s">
        <v>73</v>
      </c>
      <c r="H30" s="1219"/>
      <c r="I30" s="127">
        <v>44</v>
      </c>
      <c r="J30" s="5"/>
    </row>
    <row r="31" spans="1:10" ht="14.25" customHeight="1" thickBot="1">
      <c r="A31" s="1349"/>
      <c r="B31" s="163" t="s">
        <v>1061</v>
      </c>
      <c r="C31" s="302" t="s">
        <v>148</v>
      </c>
      <c r="D31" s="1260">
        <f>'obsah 1'!J159</f>
        <v>809</v>
      </c>
      <c r="E31" s="1290"/>
      <c r="F31" s="666">
        <v>809</v>
      </c>
      <c r="G31" s="355" t="s">
        <v>74</v>
      </c>
      <c r="H31" s="356"/>
      <c r="I31" s="371" t="s">
        <v>119</v>
      </c>
      <c r="J31" s="5"/>
    </row>
    <row r="32" spans="1:10" ht="10.25" customHeight="1" thickBot="1">
      <c r="A32" s="151"/>
      <c r="B32" s="282"/>
      <c r="C32" s="129"/>
      <c r="D32" s="281"/>
      <c r="E32" s="275"/>
      <c r="F32" s="130"/>
      <c r="G32" s="283"/>
      <c r="H32" s="275"/>
      <c r="I32" s="150"/>
    </row>
    <row r="33" spans="1:10" ht="18" customHeight="1">
      <c r="A33" s="1283" t="s">
        <v>1439</v>
      </c>
      <c r="B33" s="847">
        <v>7750</v>
      </c>
      <c r="C33" s="849" t="s">
        <v>149</v>
      </c>
      <c r="D33" s="323"/>
      <c r="E33" s="287"/>
      <c r="F33" s="287"/>
      <c r="G33" s="287"/>
      <c r="H33" s="287"/>
      <c r="I33" s="295" t="s">
        <v>1853</v>
      </c>
      <c r="J33" s="209"/>
    </row>
    <row r="34" spans="1:10" ht="14.25" customHeight="1">
      <c r="A34" s="1348"/>
      <c r="B34" s="1242"/>
      <c r="C34" s="1288" t="s">
        <v>1606</v>
      </c>
      <c r="D34" s="1235" t="s">
        <v>65</v>
      </c>
      <c r="E34" s="1236"/>
      <c r="F34" s="1280"/>
      <c r="G34" s="1280"/>
      <c r="H34" s="1280"/>
      <c r="I34" s="1237"/>
      <c r="J34" s="5"/>
    </row>
    <row r="35" spans="1:10" ht="18" customHeight="1">
      <c r="A35" s="1348"/>
      <c r="B35" s="1242"/>
      <c r="C35" s="1361"/>
      <c r="D35" s="37"/>
      <c r="E35" s="142"/>
      <c r="F35" s="147"/>
      <c r="G35" s="147"/>
      <c r="H35" s="147"/>
      <c r="I35" s="309">
        <f>'obsah 2'!D86</f>
        <v>11420</v>
      </c>
      <c r="J35" s="5"/>
    </row>
    <row r="36" spans="1:10" ht="14.25" customHeight="1">
      <c r="A36" s="1348"/>
      <c r="B36" s="1242"/>
      <c r="C36" s="1361"/>
      <c r="D36" s="130"/>
      <c r="E36" s="130"/>
      <c r="F36" s="1273"/>
      <c r="G36" s="1273"/>
      <c r="H36" s="1273"/>
      <c r="I36" s="235">
        <v>12020</v>
      </c>
      <c r="J36" s="5"/>
    </row>
    <row r="37" spans="1:10" ht="14.25" customHeight="1">
      <c r="A37" s="1348"/>
      <c r="B37" s="1242"/>
      <c r="C37" s="1361"/>
      <c r="D37" s="1225" t="s">
        <v>66</v>
      </c>
      <c r="E37" s="1215"/>
      <c r="F37" s="1362" t="s">
        <v>146</v>
      </c>
      <c r="G37" s="1215"/>
      <c r="H37" s="1225" t="s">
        <v>67</v>
      </c>
      <c r="I37" s="1228"/>
      <c r="J37" s="5"/>
    </row>
    <row r="38" spans="1:10" ht="14.25" customHeight="1">
      <c r="A38" s="1348"/>
      <c r="B38" s="1242"/>
      <c r="C38" s="1361"/>
      <c r="D38" s="276" t="s">
        <v>68</v>
      </c>
      <c r="E38" s="1213" t="s">
        <v>150</v>
      </c>
      <c r="F38" s="1219"/>
      <c r="G38" s="1221" t="s">
        <v>69</v>
      </c>
      <c r="H38" s="1219"/>
      <c r="I38" s="127" t="s">
        <v>1854</v>
      </c>
      <c r="J38" s="5"/>
    </row>
    <row r="39" spans="1:10" ht="14.25" customHeight="1">
      <c r="A39" s="1348"/>
      <c r="B39" s="1242"/>
      <c r="C39" s="1361"/>
      <c r="D39" s="276" t="s">
        <v>70</v>
      </c>
      <c r="E39" s="1213" t="s">
        <v>970</v>
      </c>
      <c r="F39" s="1219"/>
      <c r="G39" s="1221" t="s">
        <v>71</v>
      </c>
      <c r="H39" s="1219"/>
      <c r="I39" s="127">
        <v>53.5</v>
      </c>
      <c r="J39" s="5"/>
    </row>
    <row r="40" spans="1:10" ht="14.25" customHeight="1">
      <c r="A40" s="1348"/>
      <c r="B40" s="829"/>
      <c r="C40" s="1361"/>
      <c r="D40" s="276" t="s">
        <v>72</v>
      </c>
      <c r="E40" s="276"/>
      <c r="F40" s="307">
        <v>1</v>
      </c>
      <c r="G40" s="1221" t="s">
        <v>73</v>
      </c>
      <c r="H40" s="1219"/>
      <c r="I40" s="127">
        <v>44</v>
      </c>
      <c r="J40" s="5"/>
    </row>
    <row r="41" spans="1:10" ht="14.25" customHeight="1" thickBot="1">
      <c r="A41" s="1349"/>
      <c r="B41" s="203" t="s">
        <v>1061</v>
      </c>
      <c r="C41" s="302" t="s">
        <v>148</v>
      </c>
      <c r="D41" s="1260">
        <f>'obsah 1'!J159</f>
        <v>809</v>
      </c>
      <c r="E41" s="1290"/>
      <c r="F41" s="666">
        <v>809</v>
      </c>
      <c r="G41" s="355" t="s">
        <v>74</v>
      </c>
      <c r="H41" s="356"/>
      <c r="I41" s="371">
        <v>45</v>
      </c>
      <c r="J41" s="5"/>
    </row>
    <row r="42" spans="1:10" s="396" customFormat="1" ht="14.25" customHeight="1" thickBot="1">
      <c r="A42" s="193"/>
      <c r="B42" s="1353" t="s">
        <v>144</v>
      </c>
      <c r="C42" s="1354"/>
      <c r="D42" s="1354"/>
      <c r="E42" s="1354"/>
      <c r="F42" s="1354"/>
      <c r="G42" s="1354"/>
      <c r="H42" s="1354"/>
      <c r="I42" s="1355"/>
      <c r="J42" s="7"/>
    </row>
    <row r="43" spans="1:10" ht="10.25" customHeight="1" thickBot="1">
      <c r="A43" s="151"/>
      <c r="B43" s="282"/>
      <c r="C43" s="129"/>
      <c r="D43" s="281"/>
      <c r="E43" s="275"/>
      <c r="F43" s="130"/>
      <c r="G43" s="283"/>
      <c r="H43" s="275"/>
      <c r="I43" s="150"/>
    </row>
    <row r="44" spans="1:10" ht="18" customHeight="1">
      <c r="A44" s="1232" t="s">
        <v>1439</v>
      </c>
      <c r="B44" s="841">
        <v>9040</v>
      </c>
      <c r="C44" s="857" t="s">
        <v>159</v>
      </c>
      <c r="D44" s="851"/>
      <c r="E44" s="851"/>
      <c r="F44" s="851"/>
      <c r="G44" s="851"/>
      <c r="H44" s="852"/>
      <c r="I44" s="295" t="s">
        <v>113</v>
      </c>
      <c r="J44" s="5"/>
    </row>
    <row r="45" spans="1:10" ht="14.25" customHeight="1">
      <c r="A45" s="1359"/>
      <c r="B45" s="1358"/>
      <c r="C45" s="1357" t="s">
        <v>1757</v>
      </c>
      <c r="D45" s="1235" t="s">
        <v>65</v>
      </c>
      <c r="E45" s="1236"/>
      <c r="F45" s="1236"/>
      <c r="G45" s="1236"/>
      <c r="H45" s="1236"/>
      <c r="I45" s="1237"/>
      <c r="J45" s="5"/>
    </row>
    <row r="46" spans="1:10" ht="18" customHeight="1">
      <c r="A46" s="1359"/>
      <c r="B46" s="1358"/>
      <c r="C46" s="1357"/>
      <c r="D46" s="853"/>
      <c r="E46" s="853"/>
      <c r="F46" s="853"/>
      <c r="G46" s="853"/>
      <c r="H46" s="854"/>
      <c r="I46" s="112">
        <f>'obsah 2'!D87</f>
        <v>11742</v>
      </c>
      <c r="J46" s="5"/>
    </row>
    <row r="47" spans="1:10" ht="14.25" customHeight="1">
      <c r="A47" s="1359"/>
      <c r="B47" s="1358"/>
      <c r="C47" s="1357"/>
      <c r="D47" s="113"/>
      <c r="E47" s="113">
        <v>11742</v>
      </c>
      <c r="F47" s="113">
        <v>11742</v>
      </c>
      <c r="G47" s="113">
        <f>E47+280</f>
        <v>12022</v>
      </c>
      <c r="H47" s="113"/>
      <c r="I47" s="235">
        <v>13061</v>
      </c>
      <c r="J47" s="5"/>
    </row>
    <row r="48" spans="1:10" ht="14.25" customHeight="1">
      <c r="A48" s="1359"/>
      <c r="B48" s="1358"/>
      <c r="C48" s="1357"/>
      <c r="D48" s="1251" t="s">
        <v>66</v>
      </c>
      <c r="E48" s="1256"/>
      <c r="F48" s="1256"/>
      <c r="G48" s="1251" t="s">
        <v>67</v>
      </c>
      <c r="H48" s="1256"/>
      <c r="I48" s="1257"/>
      <c r="J48" s="5"/>
    </row>
    <row r="49" spans="1:10" ht="14.25" customHeight="1">
      <c r="A49" s="1359"/>
      <c r="B49" s="1358"/>
      <c r="C49" s="1357"/>
      <c r="D49" s="42" t="s">
        <v>68</v>
      </c>
      <c r="E49" s="1248" t="s">
        <v>162</v>
      </c>
      <c r="F49" s="1259"/>
      <c r="G49" s="1253" t="s">
        <v>69</v>
      </c>
      <c r="H49" s="1259"/>
      <c r="I49" s="114" t="s">
        <v>163</v>
      </c>
      <c r="J49" s="5"/>
    </row>
    <row r="50" spans="1:10" ht="14.25" customHeight="1">
      <c r="A50" s="1359"/>
      <c r="B50" s="1358"/>
      <c r="C50" s="1357"/>
      <c r="D50" s="99" t="s">
        <v>70</v>
      </c>
      <c r="E50" s="1244" t="s">
        <v>972</v>
      </c>
      <c r="F50" s="1350"/>
      <c r="G50" s="1253" t="s">
        <v>71</v>
      </c>
      <c r="H50" s="1259"/>
      <c r="I50" s="114">
        <v>60</v>
      </c>
      <c r="J50" s="5"/>
    </row>
    <row r="51" spans="1:10" ht="14.25" customHeight="1">
      <c r="A51" s="1359"/>
      <c r="B51" s="1066"/>
      <c r="C51" s="1357"/>
      <c r="D51" s="276" t="s">
        <v>72</v>
      </c>
      <c r="E51" s="276"/>
      <c r="F51" s="307">
        <v>1</v>
      </c>
      <c r="G51" s="1356" t="s">
        <v>73</v>
      </c>
      <c r="H51" s="1350"/>
      <c r="I51" s="137">
        <v>46</v>
      </c>
      <c r="J51" s="5"/>
    </row>
    <row r="52" spans="1:10" ht="14.25" customHeight="1" thickBot="1">
      <c r="A52" s="1360"/>
      <c r="B52" s="856" t="s">
        <v>1061</v>
      </c>
      <c r="C52" s="392"/>
      <c r="D52" s="1277" t="s">
        <v>1296</v>
      </c>
      <c r="E52" s="1277"/>
      <c r="F52" s="356" t="s">
        <v>1047</v>
      </c>
      <c r="G52" s="355" t="s">
        <v>74</v>
      </c>
      <c r="H52" s="356"/>
      <c r="I52" s="371" t="s">
        <v>164</v>
      </c>
      <c r="J52" s="5"/>
    </row>
    <row r="53" spans="1:10" ht="10.25" customHeight="1" thickBot="1">
      <c r="A53" s="151"/>
      <c r="B53" s="282"/>
      <c r="C53" s="129"/>
      <c r="D53" s="281"/>
      <c r="E53" s="275"/>
      <c r="F53" s="130"/>
      <c r="G53" s="283"/>
      <c r="H53" s="275"/>
      <c r="I53" s="150"/>
    </row>
    <row r="54" spans="1:10" ht="18" customHeight="1">
      <c r="A54" s="1270" t="s">
        <v>1439</v>
      </c>
      <c r="B54" s="847">
        <v>9045</v>
      </c>
      <c r="C54" s="850" t="s">
        <v>165</v>
      </c>
      <c r="D54" s="287"/>
      <c r="E54" s="287"/>
      <c r="F54" s="287"/>
      <c r="G54" s="287"/>
      <c r="H54" s="377"/>
      <c r="I54" s="295" t="s">
        <v>113</v>
      </c>
      <c r="J54" s="5"/>
    </row>
    <row r="55" spans="1:10" ht="14.25" customHeight="1">
      <c r="A55" s="1351"/>
      <c r="B55" s="1242"/>
      <c r="C55" s="1231" t="s">
        <v>1607</v>
      </c>
      <c r="D55" s="1235" t="s">
        <v>65</v>
      </c>
      <c r="E55" s="1236"/>
      <c r="F55" s="1236"/>
      <c r="G55" s="1236"/>
      <c r="H55" s="1236"/>
      <c r="I55" s="1237"/>
      <c r="J55" s="5"/>
    </row>
    <row r="56" spans="1:10" ht="18" customHeight="1">
      <c r="A56" s="1351"/>
      <c r="B56" s="1242"/>
      <c r="C56" s="1231"/>
      <c r="D56" s="37"/>
      <c r="E56" s="37"/>
      <c r="F56" s="37"/>
      <c r="G56" s="37"/>
      <c r="H56" s="69"/>
      <c r="I56" s="112">
        <f>'obsah 2'!D88</f>
        <v>10400</v>
      </c>
      <c r="J56" s="5"/>
    </row>
    <row r="57" spans="1:10" ht="14.25" customHeight="1">
      <c r="A57" s="1351"/>
      <c r="B57" s="1242"/>
      <c r="C57" s="1231"/>
      <c r="D57" s="113"/>
      <c r="E57" s="113"/>
      <c r="F57" s="113">
        <v>10400</v>
      </c>
      <c r="G57" s="113">
        <f>F57+280</f>
        <v>10680</v>
      </c>
      <c r="H57" s="113"/>
      <c r="I57" s="235">
        <v>11907</v>
      </c>
      <c r="J57" s="5"/>
    </row>
    <row r="58" spans="1:10" ht="14.25" customHeight="1">
      <c r="A58" s="1351"/>
      <c r="B58" s="1242"/>
      <c r="C58" s="1231"/>
      <c r="D58" s="1251" t="s">
        <v>66</v>
      </c>
      <c r="E58" s="1256"/>
      <c r="F58" s="1256"/>
      <c r="G58" s="1251" t="s">
        <v>67</v>
      </c>
      <c r="H58" s="1256"/>
      <c r="I58" s="1257"/>
      <c r="J58" s="5"/>
    </row>
    <row r="59" spans="1:10" ht="14.25" customHeight="1">
      <c r="A59" s="1351"/>
      <c r="B59" s="1242"/>
      <c r="C59" s="1231"/>
      <c r="D59" s="42" t="s">
        <v>68</v>
      </c>
      <c r="E59" s="1248" t="s">
        <v>166</v>
      </c>
      <c r="F59" s="1259"/>
      <c r="G59" s="1253" t="s">
        <v>69</v>
      </c>
      <c r="H59" s="1259"/>
      <c r="I59" s="114" t="s">
        <v>1855</v>
      </c>
      <c r="J59" s="5"/>
    </row>
    <row r="60" spans="1:10" ht="14.25" customHeight="1">
      <c r="A60" s="1351"/>
      <c r="B60" s="1242"/>
      <c r="C60" s="1231"/>
      <c r="D60" s="42" t="s">
        <v>70</v>
      </c>
      <c r="E60" s="1248" t="s">
        <v>973</v>
      </c>
      <c r="F60" s="1259"/>
      <c r="G60" s="1246" t="s">
        <v>71</v>
      </c>
      <c r="H60" s="1350"/>
      <c r="I60" s="137">
        <v>60</v>
      </c>
      <c r="J60" s="5"/>
    </row>
    <row r="61" spans="1:10" ht="14.25" customHeight="1">
      <c r="A61" s="1351"/>
      <c r="B61" s="829"/>
      <c r="C61" s="1231"/>
      <c r="D61" s="42" t="s">
        <v>72</v>
      </c>
      <c r="E61" s="42"/>
      <c r="F61" s="128">
        <v>1</v>
      </c>
      <c r="G61" s="1221" t="s">
        <v>73</v>
      </c>
      <c r="H61" s="1219"/>
      <c r="I61" s="127">
        <v>46</v>
      </c>
      <c r="J61" s="5"/>
    </row>
    <row r="62" spans="1:10" ht="14.25" customHeight="1" thickBot="1">
      <c r="A62" s="1352"/>
      <c r="B62" s="203" t="s">
        <v>1061</v>
      </c>
      <c r="C62" s="495"/>
      <c r="D62" s="1346" t="s">
        <v>1296</v>
      </c>
      <c r="E62" s="1347"/>
      <c r="F62" s="531" t="s">
        <v>88</v>
      </c>
      <c r="G62" s="355" t="s">
        <v>74</v>
      </c>
      <c r="H62" s="356"/>
      <c r="I62" s="371" t="s">
        <v>164</v>
      </c>
      <c r="J62" s="5"/>
    </row>
    <row r="63" spans="1:10" ht="15" customHeight="1">
      <c r="B63" s="1022" t="s">
        <v>2042</v>
      </c>
    </row>
  </sheetData>
  <mergeCells count="83">
    <mergeCell ref="G7:H7"/>
    <mergeCell ref="G8:H8"/>
    <mergeCell ref="G28:H28"/>
    <mergeCell ref="D27:E27"/>
    <mergeCell ref="F27:G27"/>
    <mergeCell ref="H27:I27"/>
    <mergeCell ref="D24:I24"/>
    <mergeCell ref="D9:E9"/>
    <mergeCell ref="G10:H10"/>
    <mergeCell ref="G19:H19"/>
    <mergeCell ref="F4:H4"/>
    <mergeCell ref="F15:H15"/>
    <mergeCell ref="A1:A10"/>
    <mergeCell ref="C2:C8"/>
    <mergeCell ref="E18:F18"/>
    <mergeCell ref="B2:B8"/>
    <mergeCell ref="D10:E10"/>
    <mergeCell ref="D2:I2"/>
    <mergeCell ref="D5:F5"/>
    <mergeCell ref="G5:I5"/>
    <mergeCell ref="G18:H18"/>
    <mergeCell ref="E6:F6"/>
    <mergeCell ref="B13:B19"/>
    <mergeCell ref="E17:F17"/>
    <mergeCell ref="G6:H6"/>
    <mergeCell ref="E7:F7"/>
    <mergeCell ref="D31:E31"/>
    <mergeCell ref="G38:H38"/>
    <mergeCell ref="A12:A21"/>
    <mergeCell ref="C13:C19"/>
    <mergeCell ref="D20:E20"/>
    <mergeCell ref="D21:E21"/>
    <mergeCell ref="F26:H26"/>
    <mergeCell ref="G21:H21"/>
    <mergeCell ref="D13:I13"/>
    <mergeCell ref="D16:F16"/>
    <mergeCell ref="G16:I16"/>
    <mergeCell ref="G17:H17"/>
    <mergeCell ref="B24:B29"/>
    <mergeCell ref="E28:F28"/>
    <mergeCell ref="E29:F29"/>
    <mergeCell ref="G29:H29"/>
    <mergeCell ref="B55:B60"/>
    <mergeCell ref="A44:A52"/>
    <mergeCell ref="A23:A31"/>
    <mergeCell ref="C24:C30"/>
    <mergeCell ref="D37:E37"/>
    <mergeCell ref="C34:C40"/>
    <mergeCell ref="B34:B39"/>
    <mergeCell ref="E50:F50"/>
    <mergeCell ref="E39:F39"/>
    <mergeCell ref="D34:I34"/>
    <mergeCell ref="G39:H39"/>
    <mergeCell ref="F37:G37"/>
    <mergeCell ref="H37:I37"/>
    <mergeCell ref="E38:F38"/>
    <mergeCell ref="F36:H36"/>
    <mergeCell ref="G30:H30"/>
    <mergeCell ref="G50:H50"/>
    <mergeCell ref="G51:H51"/>
    <mergeCell ref="C45:C51"/>
    <mergeCell ref="B45:B50"/>
    <mergeCell ref="D45:I45"/>
    <mergeCell ref="D48:F48"/>
    <mergeCell ref="G48:I48"/>
    <mergeCell ref="E49:F49"/>
    <mergeCell ref="G49:H49"/>
    <mergeCell ref="G40:H40"/>
    <mergeCell ref="D62:E62"/>
    <mergeCell ref="A33:A41"/>
    <mergeCell ref="G61:H61"/>
    <mergeCell ref="G60:H60"/>
    <mergeCell ref="A54:A62"/>
    <mergeCell ref="D55:I55"/>
    <mergeCell ref="D58:F58"/>
    <mergeCell ref="G58:I58"/>
    <mergeCell ref="E59:F59"/>
    <mergeCell ref="G59:H59"/>
    <mergeCell ref="E60:F60"/>
    <mergeCell ref="D41:E41"/>
    <mergeCell ref="D52:E52"/>
    <mergeCell ref="C55:C61"/>
    <mergeCell ref="B42:I42"/>
  </mergeCells>
  <hyperlinks>
    <hyperlink ref="B10" r:id="rId1" xr:uid="{00000000-0004-0000-0800-000000000000}"/>
    <hyperlink ref="B21" r:id="rId2" xr:uid="{00000000-0004-0000-0800-000005000000}"/>
    <hyperlink ref="B31" r:id="rId3" xr:uid="{C471A341-2284-4C2E-BEEB-5DA316F7FA07}"/>
    <hyperlink ref="B41" r:id="rId4" xr:uid="{359C5D90-AB15-45B7-973D-5D9EE27C5854}"/>
    <hyperlink ref="B52" r:id="rId5" xr:uid="{2B2BF774-E694-4353-92BD-E1B26486A73D}"/>
    <hyperlink ref="B62" r:id="rId6" xr:uid="{C85FA805-3F3C-4366-A9A5-B95E8B850B7F}"/>
  </hyperlinks>
  <pageMargins left="0.39370078740157483" right="7.874015748031496E-2" top="0.74803149606299213" bottom="0.74803149606299213" header="0" footer="0"/>
  <pageSetup paperSize="9" scale="77" orientation="portrait" r:id="rId7"/>
  <headerFooter>
    <oddHeader>&amp;C&amp;11Studio Plus</oddHeader>
    <oddFooter>&amp;C&amp;11&amp;A</oddFooter>
  </headerFooter>
  <drawing r:id="rId8"/>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Listy</vt:lpstr>
      </vt:variant>
      <vt:variant>
        <vt:i4>63</vt:i4>
      </vt:variant>
      <vt:variant>
        <vt:lpstr>Pojmenované oblasti</vt:lpstr>
      </vt:variant>
      <vt:variant>
        <vt:i4>65</vt:i4>
      </vt:variant>
    </vt:vector>
  </HeadingPairs>
  <TitlesOfParts>
    <vt:vector size="128" baseType="lpstr">
      <vt:lpstr>titul</vt:lpstr>
      <vt:lpstr>obsah 1</vt:lpstr>
      <vt:lpstr>obsah 2</vt:lpstr>
      <vt:lpstr>strana 1</vt:lpstr>
      <vt:lpstr>strana 2</vt:lpstr>
      <vt:lpstr>strana 3</vt:lpstr>
      <vt:lpstr>strana 4</vt:lpstr>
      <vt:lpstr>strana 5</vt:lpstr>
      <vt:lpstr>strana 6</vt:lpstr>
      <vt:lpstr>strana 7</vt:lpstr>
      <vt:lpstr>strana 8</vt:lpstr>
      <vt:lpstr>strana 9</vt:lpstr>
      <vt:lpstr>strana 10</vt:lpstr>
      <vt:lpstr>strana 11</vt:lpstr>
      <vt:lpstr>strana 12</vt:lpstr>
      <vt:lpstr>strana 13</vt:lpstr>
      <vt:lpstr>strana 14</vt:lpstr>
      <vt:lpstr>strana 15</vt:lpstr>
      <vt:lpstr>strana 16</vt:lpstr>
      <vt:lpstr>strana 17</vt:lpstr>
      <vt:lpstr>strana 18</vt:lpstr>
      <vt:lpstr>strana 19</vt:lpstr>
      <vt:lpstr>strana 20</vt:lpstr>
      <vt:lpstr>strana 21</vt:lpstr>
      <vt:lpstr>strana 22</vt:lpstr>
      <vt:lpstr>strana 23</vt:lpstr>
      <vt:lpstr>strana 24</vt:lpstr>
      <vt:lpstr>strana 25</vt:lpstr>
      <vt:lpstr>strana 26</vt:lpstr>
      <vt:lpstr>strana 27</vt:lpstr>
      <vt:lpstr>strana 28</vt:lpstr>
      <vt:lpstr>strana 29</vt:lpstr>
      <vt:lpstr>strana 30</vt:lpstr>
      <vt:lpstr>strana 31</vt:lpstr>
      <vt:lpstr>strana 32</vt:lpstr>
      <vt:lpstr>strana 33</vt:lpstr>
      <vt:lpstr>strana 34</vt:lpstr>
      <vt:lpstr>strana 35</vt:lpstr>
      <vt:lpstr>strana 36</vt:lpstr>
      <vt:lpstr>strana 37</vt:lpstr>
      <vt:lpstr>strana 38</vt:lpstr>
      <vt:lpstr>strana 40</vt:lpstr>
      <vt:lpstr>strana 41</vt:lpstr>
      <vt:lpstr>strana 42</vt:lpstr>
      <vt:lpstr>strana 43</vt:lpstr>
      <vt:lpstr>strana 44</vt:lpstr>
      <vt:lpstr>strana 45</vt:lpstr>
      <vt:lpstr>strana 46</vt:lpstr>
      <vt:lpstr>strana 47</vt:lpstr>
      <vt:lpstr>strana 48</vt:lpstr>
      <vt:lpstr>strana 49</vt:lpstr>
      <vt:lpstr>strana 50</vt:lpstr>
      <vt:lpstr>strana 51</vt:lpstr>
      <vt:lpstr>strana 52</vt:lpstr>
      <vt:lpstr>strana 53</vt:lpstr>
      <vt:lpstr>strana 54</vt:lpstr>
      <vt:lpstr>strana 55</vt:lpstr>
      <vt:lpstr>strana 56</vt:lpstr>
      <vt:lpstr>strana 57</vt:lpstr>
      <vt:lpstr>strana 58</vt:lpstr>
      <vt:lpstr>strana 59</vt:lpstr>
      <vt:lpstr>strana 60</vt:lpstr>
      <vt:lpstr>strana 61</vt:lpstr>
      <vt:lpstr>'obsah 1'!Oblast_tisku</vt:lpstr>
      <vt:lpstr>'obsah 2'!Oblast_tisku</vt:lpstr>
      <vt:lpstr>'strana 1'!Oblast_tisku</vt:lpstr>
      <vt:lpstr>'strana 10'!Oblast_tisku</vt:lpstr>
      <vt:lpstr>'strana 11'!Oblast_tisku</vt:lpstr>
      <vt:lpstr>'strana 12'!Oblast_tisku</vt:lpstr>
      <vt:lpstr>'strana 13'!Oblast_tisku</vt:lpstr>
      <vt:lpstr>'strana 14'!Oblast_tisku</vt:lpstr>
      <vt:lpstr>'strana 15'!Oblast_tisku</vt:lpstr>
      <vt:lpstr>'strana 16'!Oblast_tisku</vt:lpstr>
      <vt:lpstr>'strana 17'!Oblast_tisku</vt:lpstr>
      <vt:lpstr>'strana 18'!Oblast_tisku</vt:lpstr>
      <vt:lpstr>'strana 19'!Oblast_tisku</vt:lpstr>
      <vt:lpstr>'strana 2'!Oblast_tisku</vt:lpstr>
      <vt:lpstr>'strana 20'!Oblast_tisku</vt:lpstr>
      <vt:lpstr>'strana 21'!Oblast_tisku</vt:lpstr>
      <vt:lpstr>'strana 22'!Oblast_tisku</vt:lpstr>
      <vt:lpstr>'strana 23'!Oblast_tisku</vt:lpstr>
      <vt:lpstr>'strana 24'!Oblast_tisku</vt:lpstr>
      <vt:lpstr>'strana 25'!Oblast_tisku</vt:lpstr>
      <vt:lpstr>'strana 26'!Oblast_tisku</vt:lpstr>
      <vt:lpstr>'strana 27'!Oblast_tisku</vt:lpstr>
      <vt:lpstr>'strana 28'!Oblast_tisku</vt:lpstr>
      <vt:lpstr>'strana 29'!Oblast_tisku</vt:lpstr>
      <vt:lpstr>'strana 3'!Oblast_tisku</vt:lpstr>
      <vt:lpstr>'strana 30'!Oblast_tisku</vt:lpstr>
      <vt:lpstr>'strana 31'!Oblast_tisku</vt:lpstr>
      <vt:lpstr>'strana 32'!Oblast_tisku</vt:lpstr>
      <vt:lpstr>'strana 33'!Oblast_tisku</vt:lpstr>
      <vt:lpstr>'strana 34'!Oblast_tisku</vt:lpstr>
      <vt:lpstr>'strana 35'!Oblast_tisku</vt:lpstr>
      <vt:lpstr>'strana 36'!Oblast_tisku</vt:lpstr>
      <vt:lpstr>'strana 37'!Oblast_tisku</vt:lpstr>
      <vt:lpstr>'strana 38'!Oblast_tisku</vt:lpstr>
      <vt:lpstr>'strana 4'!Oblast_tisku</vt:lpstr>
      <vt:lpstr>'strana 40'!Oblast_tisku</vt:lpstr>
      <vt:lpstr>'strana 41'!Oblast_tisku</vt:lpstr>
      <vt:lpstr>'strana 42'!Oblast_tisku</vt:lpstr>
      <vt:lpstr>'strana 43'!Oblast_tisku</vt:lpstr>
      <vt:lpstr>'strana 44'!Oblast_tisku</vt:lpstr>
      <vt:lpstr>'strana 45'!Oblast_tisku</vt:lpstr>
      <vt:lpstr>'strana 46'!Oblast_tisku</vt:lpstr>
      <vt:lpstr>'strana 47'!Oblast_tisku</vt:lpstr>
      <vt:lpstr>'strana 48'!Oblast_tisku</vt:lpstr>
      <vt:lpstr>'strana 49'!Oblast_tisku</vt:lpstr>
      <vt:lpstr>'strana 5'!Oblast_tisku</vt:lpstr>
      <vt:lpstr>'strana 50'!Oblast_tisku</vt:lpstr>
      <vt:lpstr>'strana 51'!Oblast_tisku</vt:lpstr>
      <vt:lpstr>'strana 52'!Oblast_tisku</vt:lpstr>
      <vt:lpstr>'strana 53'!Oblast_tisku</vt:lpstr>
      <vt:lpstr>'strana 54'!Oblast_tisku</vt:lpstr>
      <vt:lpstr>'strana 55'!Oblast_tisku</vt:lpstr>
      <vt:lpstr>'strana 56'!Oblast_tisku</vt:lpstr>
      <vt:lpstr>'strana 57'!Oblast_tisku</vt:lpstr>
      <vt:lpstr>'strana 58'!Oblast_tisku</vt:lpstr>
      <vt:lpstr>'strana 59'!Oblast_tisku</vt:lpstr>
      <vt:lpstr>'strana 6'!Oblast_tisku</vt:lpstr>
      <vt:lpstr>'strana 60'!Oblast_tisku</vt:lpstr>
      <vt:lpstr>'strana 61'!Oblast_tisku</vt:lpstr>
      <vt:lpstr>'strana 7'!Oblast_tisku</vt:lpstr>
      <vt:lpstr>'strana 8'!Oblast_tisku</vt:lpstr>
      <vt:lpstr>'strana 9'!Oblast_tisku</vt:lpstr>
      <vt:lpstr>titul!Oblast_tisku</vt:lpstr>
      <vt:lpstr>Strana_38</vt:lpstr>
      <vt:lpstr>Swing</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Petr Kratochvíl</dc:creator>
  <cp:lastModifiedBy>Jan Žáček</cp:lastModifiedBy>
  <cp:lastPrinted>2024-11-14T18:52:25Z</cp:lastPrinted>
  <dcterms:created xsi:type="dcterms:W3CDTF">2003-02-13T20:52:37Z</dcterms:created>
  <dcterms:modified xsi:type="dcterms:W3CDTF">2024-11-25T16:48:03Z</dcterms:modified>
</cp:coreProperties>
</file>